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800" yWindow="3800" windowWidth="28800" windowHeight="15460" tabRatio="600" firstSheet="3" activeTab="4" autoFilterDateGrouping="1"/>
  </bookViews>
  <sheets>
    <sheet name="Cover" sheetId="1" state="visible" r:id="rId1"/>
    <sheet name="Executive Summary" sheetId="2" state="visible" r:id="rId2"/>
    <sheet name="收入引擎 Revenue" sheetId="3" state="visible" r:id="rId3"/>
    <sheet name="成本毛利 COGS" sheetId="4" state="visible" r:id="rId4"/>
    <sheet name="运营费用 OPEX" sheetId="5" state="visible" r:id="rId5"/>
    <sheet name="研发费用明细 R&amp;D Detail" sheetId="6" state="visible" r:id="rId6"/>
    <sheet name="市场营销预算明细 Marketing" sheetId="7" state="visible" r:id="rId7"/>
    <sheet name="利润表 P&amp;L" sheetId="8" state="visible" r:id="rId8"/>
    <sheet name="现金流量 Cash Flow" sheetId="9" state="visible" r:id="rId9"/>
    <sheet name="年度汇总 Annual" sheetId="10" state="visible" r:id="rId10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#,##0;\(#,##0\);&quot;—&quot;"/>
    <numFmt numFmtId="165" formatCode="0.0%;\(0.0%\);&quot;—&quot;"/>
    <numFmt numFmtId="166" formatCode="#,##0.0;\(#,##0.0\);&quot;—&quot;"/>
  </numFmts>
  <fonts count="29">
    <font>
      <name val="宋体"/>
      <charset val="134"/>
      <color theme="1"/>
      <sz val="11"/>
      <scheme val="minor"/>
    </font>
    <font>
      <name val="宋体"/>
      <charset val="134"/>
      <b val="1"/>
      <sz val="13"/>
      <scheme val="minor"/>
    </font>
    <font>
      <name val="宋体"/>
      <charset val="134"/>
      <b val="1"/>
      <sz val="10"/>
      <scheme val="minor"/>
    </font>
    <font>
      <name val="宋体"/>
      <charset val="134"/>
      <color rgb="FF475569"/>
      <sz val="10"/>
      <scheme val="minor"/>
    </font>
    <font>
      <name val="宋体"/>
      <charset val="134"/>
      <b val="1"/>
      <color rgb="FF475569"/>
      <sz val="10"/>
      <scheme val="minor"/>
    </font>
    <font>
      <name val="宋体"/>
      <charset val="134"/>
      <b val="1"/>
      <sz val="12"/>
      <scheme val="minor"/>
    </font>
    <font>
      <name val="宋体"/>
      <charset val="134"/>
      <b val="1"/>
      <i val="1"/>
      <sz val="9"/>
      <scheme val="minor"/>
    </font>
    <font>
      <name val="宋体"/>
      <charset val="134"/>
      <sz val="8"/>
      <scheme val="minor"/>
    </font>
    <font>
      <name val="宋体"/>
      <charset val="134"/>
      <b val="1"/>
      <sz val="8"/>
      <scheme val="minor"/>
    </font>
    <font>
      <name val="宋体"/>
      <charset val="134"/>
      <color rgb="FF475569"/>
      <sz val="9"/>
      <scheme val="minor"/>
    </font>
    <font>
      <name val="宋体"/>
      <charset val="134"/>
      <b val="1"/>
      <color rgb="FF4338CA"/>
      <sz val="10"/>
      <scheme val="minor"/>
    </font>
    <font>
      <name val="宋体"/>
      <charset val="134"/>
      <b val="1"/>
      <color rgb="FFFFFFFF"/>
      <sz val="15"/>
      <scheme val="minor"/>
    </font>
    <font>
      <name val="宋体"/>
      <charset val="134"/>
      <i val="1"/>
      <color rgb="FF64748B"/>
      <sz val="9"/>
      <scheme val="minor"/>
    </font>
    <font>
      <name val="宋体"/>
      <charset val="134"/>
      <b val="1"/>
      <color rgb="FFFFFFFF"/>
      <sz val="10"/>
      <scheme val="minor"/>
    </font>
    <font>
      <name val="宋体"/>
      <charset val="134"/>
      <b val="1"/>
      <color rgb="FFFFFFFF"/>
      <sz val="11"/>
      <scheme val="minor"/>
    </font>
    <font>
      <name val="宋体"/>
      <charset val="134"/>
      <b val="1"/>
      <color rgb="FF1E293B"/>
      <sz val="10"/>
      <scheme val="minor"/>
    </font>
    <font>
      <name val="宋体"/>
      <charset val="134"/>
      <color rgb="FF1E293B"/>
      <sz val="10"/>
      <scheme val="minor"/>
    </font>
    <font>
      <name val="宋体"/>
      <charset val="134"/>
      <color rgb="FFDC2626"/>
      <sz val="10"/>
      <scheme val="minor"/>
    </font>
    <font>
      <name val="宋体"/>
      <charset val="134"/>
      <color rgb="FF059669"/>
      <sz val="10"/>
      <scheme val="minor"/>
    </font>
    <font>
      <name val="宋体"/>
      <charset val="134"/>
      <b val="1"/>
      <color rgb="FFDC2626"/>
      <sz val="10"/>
      <scheme val="minor"/>
    </font>
    <font>
      <name val="宋体"/>
      <charset val="134"/>
      <b val="1"/>
      <color rgb="FF059669"/>
      <sz val="10"/>
      <scheme val="minor"/>
    </font>
    <font>
      <name val="宋体"/>
      <charset val="134"/>
      <b val="1"/>
      <color rgb="FFFFFFFF"/>
      <sz val="36"/>
      <scheme val="minor"/>
    </font>
    <font>
      <name val="宋体"/>
      <charset val="134"/>
      <color rgb="FFF59E0B"/>
      <sz val="14"/>
      <scheme val="minor"/>
    </font>
    <font>
      <name val="宋体"/>
      <charset val="134"/>
      <color rgb="FFFFFFFF"/>
      <sz val="13"/>
      <scheme val="minor"/>
    </font>
    <font>
      <name val="宋体"/>
      <charset val="134"/>
      <i val="1"/>
      <color rgb="FF94A3B8"/>
      <sz val="10"/>
      <scheme val="minor"/>
    </font>
    <font>
      <name val="宋体"/>
      <charset val="134"/>
      <b val="1"/>
      <color rgb="FF4F46E5"/>
      <sz val="14"/>
      <scheme val="minor"/>
    </font>
    <font>
      <name val="宋体"/>
      <charset val="134"/>
      <color rgb="FF1E293B"/>
      <sz val="11"/>
      <scheme val="minor"/>
    </font>
    <font>
      <name val="宋体"/>
      <charset val="134"/>
      <i val="1"/>
      <color rgb="FF64748B"/>
      <sz val="8"/>
      <scheme val="minor"/>
    </font>
    <font>
      <name val="宋体"/>
      <charset val="134"/>
      <sz val="9"/>
      <scheme val="minor"/>
    </font>
  </fonts>
  <fills count="12">
    <fill>
      <patternFill/>
    </fill>
    <fill>
      <patternFill patternType="gray125"/>
    </fill>
    <fill>
      <patternFill patternType="solid">
        <fgColor rgb="FF5B6CFF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EF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0E7FF"/>
        <bgColor indexed="64"/>
      </patternFill>
    </fill>
    <fill>
      <patternFill patternType="solid">
        <fgColor rgb="FFE8EDF5"/>
        <bgColor indexed="64"/>
      </patternFill>
    </fill>
    <fill>
      <patternFill patternType="solid">
        <fgColor rgb="FF1E1B4B"/>
        <bgColor indexed="64"/>
      </patternFill>
    </fill>
    <fill>
      <patternFill patternType="solid">
        <fgColor rgb="FF4F46E5"/>
        <bgColor indexed="64"/>
      </patternFill>
    </fill>
    <fill>
      <patternFill patternType="solid">
        <fgColor rgb="FFF59E0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EEF2F7"/>
      </bottom>
      <diagonal/>
    </border>
    <border>
      <left/>
      <right/>
      <top style="thin">
        <color rgb="FFEEF2F7"/>
      </top>
      <bottom style="thin">
        <color rgb="FF94A3B8"/>
      </bottom>
      <diagonal/>
    </border>
    <border>
      <left/>
      <right/>
      <top style="thin">
        <color rgb="FF64748B"/>
      </top>
      <bottom style="medium">
        <color rgb="FF4F46E5"/>
      </bottom>
      <diagonal/>
    </border>
  </borders>
  <cellStyleXfs count="1">
    <xf numFmtId="0" fontId="0" fillId="0" borderId="0"/>
  </cellStyleXfs>
  <cellXfs count="95">
    <xf numFmtId="0" fontId="0" fillId="0" borderId="0" pivotButton="0" quotePrefix="0" xfId="0"/>
    <xf numFmtId="0" fontId="2" fillId="3" borderId="1" applyAlignment="1" pivotButton="0" quotePrefix="0" xfId="0">
      <alignment vertical="center" indent="1"/>
    </xf>
    <xf numFmtId="0" fontId="2" fillId="3" borderId="1" applyAlignment="1" pivotButton="0" quotePrefix="0" xfId="0">
      <alignment horizontal="center"/>
    </xf>
    <xf numFmtId="0" fontId="2" fillId="4" borderId="1" applyAlignment="1" pivotButton="0" quotePrefix="0" xfId="0">
      <alignment horizontal="center"/>
    </xf>
    <xf numFmtId="0" fontId="2" fillId="4" borderId="0" applyAlignment="1" pivotButton="0" quotePrefix="0" xfId="0">
      <alignment vertical="center" indent="1"/>
    </xf>
    <xf numFmtId="0" fontId="0" fillId="4" borderId="0" pivotButton="0" quotePrefix="0" xfId="0"/>
    <xf numFmtId="0" fontId="3" fillId="5" borderId="0" applyAlignment="1" pivotButton="0" quotePrefix="0" xfId="0">
      <alignment vertical="center" indent="1"/>
    </xf>
    <xf numFmtId="164" fontId="3" fillId="5" borderId="0" applyAlignment="1" pivotButton="0" quotePrefix="0" xfId="0">
      <alignment horizontal="right" vertical="center"/>
    </xf>
    <xf numFmtId="0" fontId="3" fillId="6" borderId="0" applyAlignment="1" pivotButton="0" quotePrefix="0" xfId="0">
      <alignment vertical="center" indent="1"/>
    </xf>
    <xf numFmtId="164" fontId="3" fillId="6" borderId="0" applyAlignment="1" pivotButton="0" quotePrefix="0" xfId="0">
      <alignment horizontal="right" vertical="center"/>
    </xf>
    <xf numFmtId="1" fontId="0" fillId="0" borderId="0" pivotButton="0" quotePrefix="0" xfId="0"/>
    <xf numFmtId="0" fontId="4" fillId="3" borderId="0" applyAlignment="1" pivotButton="0" quotePrefix="0" xfId="0">
      <alignment vertical="center" indent="1"/>
    </xf>
    <xf numFmtId="164" fontId="4" fillId="3" borderId="0" applyAlignment="1" pivotButton="0" quotePrefix="0" xfId="0">
      <alignment horizontal="right" vertical="center"/>
    </xf>
    <xf numFmtId="165" fontId="3" fillId="6" borderId="0" applyAlignment="1" pivotButton="0" quotePrefix="0" xfId="0">
      <alignment horizontal="right" vertical="center"/>
    </xf>
    <xf numFmtId="165" fontId="3" fillId="5" borderId="0" applyAlignment="1" pivotButton="0" quotePrefix="0" xfId="0">
      <alignment horizontal="right" vertical="center"/>
    </xf>
    <xf numFmtId="0" fontId="0" fillId="3" borderId="0" pivotButton="0" quotePrefix="0" xfId="0"/>
    <xf numFmtId="0" fontId="6" fillId="3" borderId="1" applyAlignment="1" pivotButton="0" quotePrefix="0" xfId="0">
      <alignment vertical="center" indent="1"/>
    </xf>
    <xf numFmtId="0" fontId="7" fillId="3" borderId="1" applyAlignment="1" pivotButton="0" quotePrefix="0" xfId="0">
      <alignment horizontal="center"/>
    </xf>
    <xf numFmtId="0" fontId="8" fillId="7" borderId="1" applyAlignment="1" pivotButton="0" quotePrefix="0" xfId="0">
      <alignment horizontal="center"/>
    </xf>
    <xf numFmtId="0" fontId="4" fillId="8" borderId="2" applyAlignment="1" pivotButton="0" quotePrefix="0" xfId="0">
      <alignment vertical="center" indent="1"/>
    </xf>
    <xf numFmtId="164" fontId="4" fillId="8" borderId="2" applyAlignment="1" pivotButton="0" quotePrefix="0" xfId="0">
      <alignment horizontal="right" vertical="center"/>
    </xf>
    <xf numFmtId="0" fontId="3" fillId="5" borderId="0" applyAlignment="1" pivotButton="0" quotePrefix="0" xfId="0">
      <alignment vertical="center" indent="2"/>
    </xf>
    <xf numFmtId="164" fontId="3" fillId="3" borderId="0" applyAlignment="1" pivotButton="0" quotePrefix="0" xfId="0">
      <alignment horizontal="right" vertical="center"/>
    </xf>
    <xf numFmtId="0" fontId="3" fillId="6" borderId="0" applyAlignment="1" pivotButton="0" quotePrefix="0" xfId="0">
      <alignment vertical="center" indent="2"/>
    </xf>
    <xf numFmtId="0" fontId="4" fillId="0" borderId="0" pivotButton="0" quotePrefix="0" xfId="0"/>
    <xf numFmtId="165" fontId="3" fillId="3" borderId="0" applyAlignment="1" pivotButton="0" quotePrefix="0" xfId="0">
      <alignment horizontal="right" vertical="center"/>
    </xf>
    <xf numFmtId="165" fontId="4" fillId="3" borderId="0" applyAlignment="1" pivotButton="0" quotePrefix="0" xfId="0">
      <alignment horizontal="right" vertical="center"/>
    </xf>
    <xf numFmtId="0" fontId="10" fillId="4" borderId="1" applyAlignment="1" pivotButton="0" quotePrefix="0" xfId="0">
      <alignment vertical="center" indent="1"/>
    </xf>
    <xf numFmtId="164" fontId="10" fillId="4" borderId="1" applyAlignment="1" pivotButton="0" quotePrefix="0" xfId="0">
      <alignment horizontal="right" vertical="center"/>
    </xf>
    <xf numFmtId="0" fontId="0" fillId="4" borderId="1" pivotButton="0" quotePrefix="0" xfId="0"/>
    <xf numFmtId="1" fontId="3" fillId="5" borderId="0" applyAlignment="1" pivotButton="0" quotePrefix="0" xfId="0">
      <alignment horizontal="right" vertical="center"/>
    </xf>
    <xf numFmtId="1" fontId="3" fillId="3" borderId="0" applyAlignment="1" pivotButton="0" quotePrefix="0" xfId="0">
      <alignment horizontal="right" vertical="center"/>
    </xf>
    <xf numFmtId="1" fontId="4" fillId="3" borderId="0" applyAlignment="1" pivotButton="0" quotePrefix="0" xfId="0">
      <alignment horizontal="right" vertical="center"/>
    </xf>
    <xf numFmtId="1" fontId="3" fillId="6" borderId="0" applyAlignment="1" pivotButton="0" quotePrefix="0" xfId="0">
      <alignment horizontal="right" vertical="center"/>
    </xf>
    <xf numFmtId="1" fontId="4" fillId="8" borderId="2" applyAlignment="1" pivotButton="0" quotePrefix="0" xfId="0">
      <alignment horizontal="right" vertical="center"/>
    </xf>
    <xf numFmtId="166" fontId="3" fillId="3" borderId="0" applyAlignment="1" pivotButton="0" quotePrefix="0" xfId="0">
      <alignment horizontal="right" vertical="center"/>
    </xf>
    <xf numFmtId="166" fontId="4" fillId="3" borderId="0" applyAlignment="1" pivotButton="0" quotePrefix="0" xfId="0">
      <alignment horizontal="right" vertical="center"/>
    </xf>
    <xf numFmtId="0" fontId="3" fillId="6" borderId="0" applyAlignment="1" pivotButton="0" quotePrefix="0" xfId="0">
      <alignment vertical="center" indent="3"/>
    </xf>
    <xf numFmtId="0" fontId="3" fillId="5" borderId="0" applyAlignment="1" pivotButton="0" quotePrefix="0" xfId="0">
      <alignment vertical="center" indent="3"/>
    </xf>
    <xf numFmtId="0" fontId="13" fillId="10" borderId="0" applyAlignment="1" pivotButton="0" quotePrefix="0" xfId="0">
      <alignment vertical="center" indent="1"/>
    </xf>
    <xf numFmtId="0" fontId="14" fillId="10" borderId="0" applyAlignment="1" pivotButton="0" quotePrefix="0" xfId="0">
      <alignment horizontal="center" vertical="center"/>
    </xf>
    <xf numFmtId="0" fontId="15" fillId="7" borderId="3" applyAlignment="1" pivotButton="0" quotePrefix="0" xfId="0">
      <alignment vertical="center" indent="1"/>
    </xf>
    <xf numFmtId="164" fontId="15" fillId="7" borderId="3" applyAlignment="1" pivotButton="0" quotePrefix="0" xfId="0">
      <alignment horizontal="right" vertical="center"/>
    </xf>
    <xf numFmtId="0" fontId="16" fillId="5" borderId="0" applyAlignment="1" pivotButton="0" quotePrefix="0" xfId="0">
      <alignment vertical="center" indent="1"/>
    </xf>
    <xf numFmtId="165" fontId="16" fillId="5" borderId="0" applyAlignment="1" pivotButton="0" quotePrefix="0" xfId="0">
      <alignment horizontal="right" vertical="center"/>
    </xf>
    <xf numFmtId="0" fontId="16" fillId="6" borderId="0" applyAlignment="1" pivotButton="0" quotePrefix="0" xfId="0">
      <alignment vertical="center" indent="1"/>
    </xf>
    <xf numFmtId="164" fontId="17" fillId="6" borderId="0" applyAlignment="1" pivotButton="0" quotePrefix="0" xfId="0">
      <alignment horizontal="right" vertical="center"/>
    </xf>
    <xf numFmtId="164" fontId="18" fillId="6" borderId="0" applyAlignment="1" pivotButton="0" quotePrefix="0" xfId="0">
      <alignment horizontal="right" vertical="center"/>
    </xf>
    <xf numFmtId="164" fontId="16" fillId="5" borderId="0" applyAlignment="1" pivotButton="0" quotePrefix="0" xfId="0">
      <alignment horizontal="right" vertical="center"/>
    </xf>
    <xf numFmtId="164" fontId="16" fillId="6" borderId="0" applyAlignment="1" pivotButton="0" quotePrefix="0" xfId="0">
      <alignment horizontal="right" vertical="center"/>
    </xf>
    <xf numFmtId="164" fontId="19" fillId="7" borderId="3" applyAlignment="1" pivotButton="0" quotePrefix="0" xfId="0">
      <alignment horizontal="right" vertical="center"/>
    </xf>
    <xf numFmtId="164" fontId="20" fillId="7" borderId="3" applyAlignment="1" pivotButton="0" quotePrefix="0" xfId="0">
      <alignment horizontal="right" vertical="center"/>
    </xf>
    <xf numFmtId="165" fontId="16" fillId="6" borderId="0" applyAlignment="1" pivotButton="0" quotePrefix="0" xfId="0">
      <alignment horizontal="right" vertical="center"/>
    </xf>
    <xf numFmtId="2" fontId="16" fillId="6" borderId="0" applyAlignment="1" pivotButton="0" quotePrefix="0" xfId="0">
      <alignment horizontal="right" vertical="center"/>
    </xf>
    <xf numFmtId="3" fontId="16" fillId="5" borderId="0" applyAlignment="1" pivotButton="0" quotePrefix="0" xfId="0">
      <alignment horizontal="right" vertical="center"/>
    </xf>
    <xf numFmtId="0" fontId="0" fillId="9" borderId="0" pivotButton="0" quotePrefix="0" xfId="0"/>
    <xf numFmtId="0" fontId="21" fillId="9" borderId="0" pivotButton="0" quotePrefix="0" xfId="0"/>
    <xf numFmtId="0" fontId="22" fillId="9" borderId="0" pivotButton="0" quotePrefix="0" xfId="0"/>
    <xf numFmtId="0" fontId="23" fillId="9" borderId="0" pivotButton="0" quotePrefix="0" xfId="0"/>
    <xf numFmtId="0" fontId="24" fillId="9" borderId="0" pivotButton="0" quotePrefix="0" xfId="0"/>
    <xf numFmtId="0" fontId="0" fillId="11" borderId="0" pivotButton="0" quotePrefix="0" xfId="0"/>
    <xf numFmtId="0" fontId="0" fillId="5" borderId="0" pivotButton="0" quotePrefix="0" xfId="0"/>
    <xf numFmtId="0" fontId="25" fillId="5" borderId="0" pivotButton="0" quotePrefix="0" xfId="0"/>
    <xf numFmtId="0" fontId="26" fillId="5" borderId="0" pivotButton="0" quotePrefix="0" xfId="0"/>
    <xf numFmtId="0" fontId="27" fillId="5" borderId="0" pivotButton="0" quotePrefix="0" xfId="0"/>
    <xf numFmtId="0" fontId="11" fillId="9" borderId="0" applyAlignment="1" pivotButton="0" quotePrefix="0" xfId="0">
      <alignment vertical="center" indent="1"/>
    </xf>
    <xf numFmtId="0" fontId="12" fillId="0" borderId="0" applyAlignment="1" pivotButton="0" quotePrefix="0" xfId="0">
      <alignment indent="1"/>
    </xf>
    <xf numFmtId="0" fontId="9" fillId="0" borderId="0" applyAlignment="1" pivotButton="0" quotePrefix="0" xfId="0">
      <alignment wrapText="1" indent="1"/>
    </xf>
    <xf numFmtId="0" fontId="2" fillId="7" borderId="1" applyAlignment="1" pivotButton="0" quotePrefix="0" xfId="0">
      <alignment horizontal="center" vertical="center"/>
    </xf>
    <xf numFmtId="0" fontId="5" fillId="2" borderId="0" applyAlignment="1" pivotButton="0" quotePrefix="0" xfId="0">
      <alignment vertical="center" indent="1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1" fillId="2" borderId="0" applyAlignment="1" pivotButton="0" quotePrefix="0" xfId="0">
      <alignment vertical="center" indent="1"/>
    </xf>
    <xf numFmtId="164" fontId="15" fillId="7" borderId="3" applyAlignment="1" pivotButton="0" quotePrefix="0" xfId="0">
      <alignment horizontal="right" vertical="center"/>
    </xf>
    <xf numFmtId="165" fontId="16" fillId="5" borderId="0" applyAlignment="1" pivotButton="0" quotePrefix="0" xfId="0">
      <alignment horizontal="right" vertical="center"/>
    </xf>
    <xf numFmtId="164" fontId="17" fillId="6" borderId="0" applyAlignment="1" pivotButton="0" quotePrefix="0" xfId="0">
      <alignment horizontal="right" vertical="center"/>
    </xf>
    <xf numFmtId="164" fontId="18" fillId="6" borderId="0" applyAlignment="1" pivotButton="0" quotePrefix="0" xfId="0">
      <alignment horizontal="right" vertical="center"/>
    </xf>
    <xf numFmtId="164" fontId="16" fillId="5" borderId="0" applyAlignment="1" pivotButton="0" quotePrefix="0" xfId="0">
      <alignment horizontal="right" vertical="center"/>
    </xf>
    <xf numFmtId="164" fontId="16" fillId="6" borderId="0" applyAlignment="1" pivotButton="0" quotePrefix="0" xfId="0">
      <alignment horizontal="right" vertical="center"/>
    </xf>
    <xf numFmtId="164" fontId="19" fillId="7" borderId="3" applyAlignment="1" pivotButton="0" quotePrefix="0" xfId="0">
      <alignment horizontal="right" vertical="center"/>
    </xf>
    <xf numFmtId="164" fontId="20" fillId="7" borderId="3" applyAlignment="1" pivotButton="0" quotePrefix="0" xfId="0">
      <alignment horizontal="right" vertical="center"/>
    </xf>
    <xf numFmtId="165" fontId="16" fillId="6" borderId="0" applyAlignment="1" pivotButton="0" quotePrefix="0" xfId="0">
      <alignment horizontal="right" vertical="center"/>
    </xf>
    <xf numFmtId="0" fontId="0" fillId="0" borderId="1" pivotButton="0" quotePrefix="0" xfId="0"/>
    <xf numFmtId="164" fontId="10" fillId="4" borderId="1" applyAlignment="1" pivotButton="0" quotePrefix="0" xfId="0">
      <alignment horizontal="right" vertical="center"/>
    </xf>
    <xf numFmtId="164" fontId="3" fillId="5" borderId="0" applyAlignment="1" pivotButton="0" quotePrefix="0" xfId="0">
      <alignment horizontal="right" vertical="center"/>
    </xf>
    <xf numFmtId="166" fontId="3" fillId="3" borderId="0" applyAlignment="1" pivotButton="0" quotePrefix="0" xfId="0">
      <alignment horizontal="right" vertical="center"/>
    </xf>
    <xf numFmtId="166" fontId="4" fillId="3" borderId="0" applyAlignment="1" pivotButton="0" quotePrefix="0" xfId="0">
      <alignment horizontal="right" vertical="center"/>
    </xf>
    <xf numFmtId="164" fontId="3" fillId="6" borderId="0" applyAlignment="1" pivotButton="0" quotePrefix="0" xfId="0">
      <alignment horizontal="right" vertical="center"/>
    </xf>
    <xf numFmtId="164" fontId="3" fillId="3" borderId="0" applyAlignment="1" pivotButton="0" quotePrefix="0" xfId="0">
      <alignment horizontal="right" vertical="center"/>
    </xf>
    <xf numFmtId="164" fontId="4" fillId="3" borderId="0" applyAlignment="1" pivotButton="0" quotePrefix="0" xfId="0">
      <alignment horizontal="right" vertical="center"/>
    </xf>
    <xf numFmtId="164" fontId="4" fillId="8" borderId="2" applyAlignment="1" pivotButton="0" quotePrefix="0" xfId="0">
      <alignment horizontal="right" vertical="center"/>
    </xf>
    <xf numFmtId="165" fontId="3" fillId="5" borderId="0" applyAlignment="1" pivotButton="0" quotePrefix="0" xfId="0">
      <alignment horizontal="right" vertical="center"/>
    </xf>
    <xf numFmtId="165" fontId="3" fillId="3" borderId="0" applyAlignment="1" pivotButton="0" quotePrefix="0" xfId="0">
      <alignment horizontal="right" vertical="center"/>
    </xf>
    <xf numFmtId="165" fontId="4" fillId="3" borderId="0" applyAlignment="1" pivotButton="0" quotePrefix="0" xfId="0">
      <alignment horizontal="right" vertical="center"/>
    </xf>
    <xf numFmtId="165" fontId="3" fillId="6" borderId="0" applyAlignment="1" pivotButton="0" quotePrefix="0" xfId="0">
      <alignment horizontal="right" vertical="center"/>
    </xf>
  </cellXfs>
  <cellStyles count="1">
    <cellStyle name="常规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ColWidth="9" defaultRowHeight="14"/>
  <cols>
    <col width="4" customWidth="1" min="1" max="1"/>
    <col width="90" customWidth="1" min="2" max="2"/>
  </cols>
  <sheetData>
    <row r="1">
      <c r="A1" s="55" t="n"/>
      <c r="B1" s="55" t="n"/>
      <c r="C1" s="55" t="n"/>
    </row>
    <row r="2">
      <c r="A2" s="55" t="n"/>
      <c r="B2" s="55" t="n"/>
      <c r="C2" s="55" t="n"/>
    </row>
    <row r="3" ht="45.5" customHeight="1">
      <c r="A3" s="55" t="n"/>
      <c r="B3" s="56" t="inlineStr">
        <is>
          <t>BAUHINIA AI</t>
        </is>
      </c>
      <c r="C3" s="55" t="n"/>
    </row>
    <row r="4">
      <c r="A4" s="55" t="n"/>
      <c r="B4" s="55" t="n"/>
      <c r="C4" s="55" t="n"/>
    </row>
    <row r="5" ht="17.5" customHeight="1">
      <c r="A5" s="55" t="n"/>
      <c r="B5" s="57" t="inlineStr">
        <is>
          <t>AI-Native Interactive Entertainment</t>
        </is>
      </c>
      <c r="C5" s="55" t="n"/>
    </row>
    <row r="6">
      <c r="A6" s="55" t="n"/>
      <c r="B6" s="55" t="n"/>
      <c r="C6" s="55" t="n"/>
    </row>
    <row r="7" ht="16.5" customHeight="1">
      <c r="A7" s="55" t="n"/>
      <c r="B7" s="58" t="inlineStr">
        <is>
          <t>7-Year Financial Forecast</t>
        </is>
      </c>
      <c r="C7" s="55" t="n"/>
    </row>
    <row r="8">
      <c r="A8" s="55" t="n"/>
      <c r="B8" s="59" t="inlineStr">
        <is>
          <t>2026 – 2033  ·  HKD  ·  Investor Version</t>
        </is>
      </c>
      <c r="C8" s="55" t="n"/>
    </row>
    <row r="9">
      <c r="A9" s="55" t="n"/>
      <c r="B9" s="55" t="n"/>
      <c r="C9" s="55" t="n"/>
    </row>
    <row r="10" ht="4" customHeight="1">
      <c r="A10" s="60" t="n"/>
      <c r="B10" s="60" t="n"/>
      <c r="C10" s="60" t="n"/>
    </row>
    <row r="11">
      <c r="A11" s="55" t="n"/>
      <c r="B11" s="55" t="n"/>
      <c r="C11" s="55" t="n"/>
    </row>
    <row r="12">
      <c r="A12" s="55" t="n"/>
      <c r="B12" s="55" t="n"/>
      <c r="C12" s="55" t="n"/>
    </row>
    <row r="13">
      <c r="A13" s="61" t="n"/>
      <c r="B13" s="61" t="n"/>
      <c r="C13" s="61" t="n"/>
    </row>
    <row r="14" ht="17.5" customHeight="1">
      <c r="A14" s="61" t="n"/>
      <c r="B14" s="62" t="inlineStr">
        <is>
          <t>Key Highlights</t>
        </is>
      </c>
      <c r="C14" s="61" t="n"/>
    </row>
    <row r="15">
      <c r="A15" s="61" t="n"/>
      <c r="B15" s="61" t="n"/>
      <c r="C15" s="61" t="n"/>
    </row>
    <row r="16">
      <c r="A16" s="61" t="n"/>
      <c r="B16" s="63" t="inlineStr">
        <is>
          <t>•  Aivilization — AI原生生活模拟社交游戏，2027年2–3月海外先行上线、国内随版号获批公测</t>
        </is>
      </c>
      <c r="C16" s="61" t="n"/>
    </row>
    <row r="17">
      <c r="A17" s="61" t="n"/>
      <c r="B17" s="63" t="inlineStr">
        <is>
          <t>•  产品矩阵：产品2(2028) + 产品3(2029) + Agentic World Engine(2028)</t>
        </is>
      </c>
      <c r="C17" s="61" t="n"/>
    </row>
    <row r="18">
      <c r="A18" s="61" t="n"/>
      <c r="B18" s="63" t="inlineStr">
        <is>
          <t>•  2033年收入 HK$35.8亿 · 毛利率61% · 净利润 HK$10亿</t>
        </is>
      </c>
      <c r="C18" s="61" t="n"/>
    </row>
    <row r="19">
      <c r="A19" s="61" t="n"/>
      <c r="B19" s="63" t="inlineStr">
        <is>
          <t>•  三情景加权模型：悲观25% / 中性50% / 乐观25%</t>
        </is>
      </c>
      <c r="C19" s="61" t="n"/>
    </row>
    <row r="20">
      <c r="A20" s="61" t="n"/>
      <c r="B20" s="63" t="inlineStr">
        <is>
          <t>•  融资路径：Pre-A $4.5M → Pre-A+ $12M → A $35M → B $40M + RAISe+ HK$60M</t>
        </is>
      </c>
      <c r="C20" s="61" t="n"/>
    </row>
    <row r="21">
      <c r="A21" s="61" t="n"/>
      <c r="B21" s="63" t="inlineStr">
        <is>
          <t>•  2028年EBITDA与净利润双转正 · 现金全程为正</t>
        </is>
      </c>
      <c r="C21" s="61" t="n"/>
    </row>
    <row r="22">
      <c r="A22" s="61" t="n"/>
      <c r="B22" s="61" t="n"/>
      <c r="C22" s="61" t="n"/>
    </row>
    <row r="23">
      <c r="A23" s="61" t="n"/>
      <c r="B23" s="61" t="n"/>
      <c r="C23" s="61" t="n"/>
    </row>
    <row r="24">
      <c r="A24" s="61" t="n"/>
      <c r="B24" s="61" t="n"/>
      <c r="C24" s="61" t="n"/>
    </row>
    <row r="25">
      <c r="A25" s="61" t="n"/>
      <c r="B25" s="61" t="n"/>
      <c r="C25" s="61" t="n"/>
    </row>
    <row r="26">
      <c r="A26" s="61" t="n"/>
      <c r="B26" s="61" t="n"/>
      <c r="C26" s="61" t="n"/>
    </row>
    <row r="27">
      <c r="A27" s="61" t="n"/>
      <c r="B27" s="61" t="n"/>
      <c r="C27" s="61" t="n"/>
    </row>
    <row r="28">
      <c r="A28" s="61" t="n"/>
      <c r="B28" s="61" t="n"/>
      <c r="C28" s="61" t="n"/>
    </row>
    <row r="29">
      <c r="A29" s="61" t="n"/>
      <c r="B29" s="61" t="n"/>
      <c r="C29" s="61" t="n"/>
    </row>
    <row r="30">
      <c r="A30" s="61" t="n"/>
      <c r="B30" s="61" t="n"/>
      <c r="C30" s="61" t="n"/>
    </row>
    <row r="31" ht="6" customHeight="1">
      <c r="A31" s="55" t="n"/>
      <c r="B31" s="55" t="n"/>
      <c r="C31" s="55" t="n"/>
    </row>
    <row r="32">
      <c r="A32" s="61" t="n"/>
      <c r="B32" s="61" t="n"/>
      <c r="C32" s="61" t="n"/>
    </row>
    <row r="33">
      <c r="A33" s="61" t="n"/>
      <c r="B33" s="64" t="inlineStr">
        <is>
          <t>CONFIDENTIAL — FOR INVESTOR USE ONLY</t>
        </is>
      </c>
      <c r="C33" s="61" t="n"/>
    </row>
    <row r="34">
      <c r="A34" s="61" t="n"/>
      <c r="B34" s="61" t="n"/>
      <c r="C34" s="61" t="n"/>
    </row>
    <row r="35">
      <c r="A35" s="61" t="n"/>
      <c r="B35" s="61" t="n"/>
      <c r="C35" s="61" t="n"/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21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E17" sqref="E17"/>
    </sheetView>
  </sheetViews>
  <sheetFormatPr baseColWidth="8" defaultColWidth="9" defaultRowHeight="14"/>
  <cols>
    <col width="26" customWidth="1" min="1" max="1"/>
    <col width="14" customWidth="1" min="2" max="9"/>
  </cols>
  <sheetData>
    <row r="1" ht="28" customHeight="1">
      <c r="A1" s="72" t="inlineStr">
        <is>
          <t>年度汇总 Annual Summary (HKD)</t>
        </is>
      </c>
    </row>
    <row r="3" ht="20" customHeight="1">
      <c r="A3" s="1" t="inlineStr">
        <is>
          <t>指标</t>
        </is>
      </c>
      <c r="B3" s="2" t="n">
        <v>2026</v>
      </c>
      <c r="C3" s="3" t="n">
        <v>2027</v>
      </c>
      <c r="D3" s="2" t="n">
        <v>2028</v>
      </c>
      <c r="E3" s="3" t="n">
        <v>2029</v>
      </c>
      <c r="F3" s="2" t="n">
        <v>2030</v>
      </c>
      <c r="G3" s="3" t="n">
        <v>2031</v>
      </c>
      <c r="H3" s="2" t="n">
        <v>2032</v>
      </c>
      <c r="I3" s="3" t="n">
        <v>2033</v>
      </c>
    </row>
    <row r="4" ht="18" customHeight="1">
      <c r="A4" s="4" t="inlineStr">
        <is>
          <t>运营指标</t>
        </is>
      </c>
      <c r="B4" s="5" t="n"/>
      <c r="C4" s="5" t="n"/>
      <c r="D4" s="5" t="n"/>
      <c r="E4" s="5" t="n"/>
      <c r="F4" s="5" t="n"/>
      <c r="G4" s="5" t="n"/>
      <c r="H4" s="5" t="n"/>
      <c r="I4" s="5" t="n"/>
    </row>
    <row r="5" ht="16" customHeight="1">
      <c r="A5" s="6" t="inlineStr">
        <is>
          <t>注册用户(千人,年末)</t>
        </is>
      </c>
      <c r="B5" s="84">
        <f>'收入引擎 Revenue'!E5</f>
        <v/>
      </c>
      <c r="C5" s="84">
        <f>'收入引擎 Revenue'!J5</f>
        <v/>
      </c>
      <c r="D5" s="84">
        <f>'收入引擎 Revenue'!O5</f>
        <v/>
      </c>
      <c r="E5" s="84">
        <f>'收入引擎 Revenue'!T5</f>
        <v/>
      </c>
      <c r="F5" s="84">
        <f>'收入引擎 Revenue'!Y5</f>
        <v/>
      </c>
      <c r="G5" s="84">
        <f>'收入引擎 Revenue'!AD5</f>
        <v/>
      </c>
      <c r="H5" s="84">
        <f>'收入引擎 Revenue'!AI5</f>
        <v/>
      </c>
      <c r="I5" s="84">
        <f>'收入引擎 Revenue'!AN5</f>
        <v/>
      </c>
    </row>
    <row r="6" ht="16" customHeight="1">
      <c r="A6" s="8" t="inlineStr">
        <is>
          <t>Aiviliz DAU(千人,均)</t>
        </is>
      </c>
      <c r="B6" s="87">
        <f>('收入引擎 Revenue'!B7+'收入引擎 Revenue'!C7+'收入引擎 Revenue'!D7+'收入引擎 Revenue'!E7)/4</f>
        <v/>
      </c>
      <c r="C6" s="87">
        <f>('收入引擎 Revenue'!G7+'收入引擎 Revenue'!H7+'收入引擎 Revenue'!I7+'收入引擎 Revenue'!J7)/4</f>
        <v/>
      </c>
      <c r="D6" s="87">
        <f>('收入引擎 Revenue'!L7+'收入引擎 Revenue'!M7+'收入引擎 Revenue'!N7+'收入引擎 Revenue'!O7)/4</f>
        <v/>
      </c>
      <c r="E6" s="87">
        <f>('收入引擎 Revenue'!Q7+'收入引擎 Revenue'!R7+'收入引擎 Revenue'!S7+'收入引擎 Revenue'!T7)/4</f>
        <v/>
      </c>
      <c r="F6" s="87">
        <f>('收入引擎 Revenue'!V7+'收入引擎 Revenue'!W7+'收入引擎 Revenue'!X7+'收入引擎 Revenue'!Y7)/4</f>
        <v/>
      </c>
      <c r="G6" s="87">
        <f>('收入引擎 Revenue'!AA7+'收入引擎 Revenue'!AB7+'收入引擎 Revenue'!AC7+'收入引擎 Revenue'!AD7)/4</f>
        <v/>
      </c>
      <c r="H6" s="87">
        <f>('收入引擎 Revenue'!AF7+'收入引擎 Revenue'!AG7+'收入引擎 Revenue'!AH7+'收入引擎 Revenue'!AI7)/4</f>
        <v/>
      </c>
      <c r="I6" s="87">
        <f>('收入引擎 Revenue'!AK7+'收入引擎 Revenue'!AL7+'收入引擎 Revenue'!AM7+'收入引擎 Revenue'!AN7)/4</f>
        <v/>
      </c>
    </row>
    <row r="7" ht="16" customHeight="1">
      <c r="A7" s="6" t="inlineStr">
        <is>
          <t>总DAU(千人,均)</t>
        </is>
      </c>
      <c r="B7" s="84">
        <f>('收入引擎 Revenue'!B7+'收入引擎 Revenue'!C7+'收入引擎 Revenue'!D7+'收入引擎 Revenue'!E7)/4</f>
        <v/>
      </c>
      <c r="C7" s="84">
        <f>('收入引擎 Revenue'!G7+'收入引擎 Revenue'!H7+'收入引擎 Revenue'!I7+'收入引擎 Revenue'!J7)/4</f>
        <v/>
      </c>
      <c r="D7" s="84">
        <f>('收入引擎 Revenue'!L7+'收入引擎 Revenue'!M7+'收入引擎 Revenue'!N7+'收入引擎 Revenue'!O7)/4</f>
        <v/>
      </c>
      <c r="E7" s="84">
        <f>('收入引擎 Revenue'!Q7+'收入引擎 Revenue'!R7+'收入引擎 Revenue'!S7+'收入引擎 Revenue'!T7)/4</f>
        <v/>
      </c>
      <c r="F7" s="84">
        <f>('收入引擎 Revenue'!V7+'收入引擎 Revenue'!W7+'收入引擎 Revenue'!X7+'收入引擎 Revenue'!Y7)/4</f>
        <v/>
      </c>
      <c r="G7" s="84">
        <f>('收入引擎 Revenue'!AA7+'收入引擎 Revenue'!AB7+'收入引擎 Revenue'!AC7+'收入引擎 Revenue'!AD7)/4</f>
        <v/>
      </c>
      <c r="H7" s="84">
        <f>('收入引擎 Revenue'!AF7+'收入引擎 Revenue'!AG7+'收入引擎 Revenue'!AH7+'收入引擎 Revenue'!AI7)/4</f>
        <v/>
      </c>
      <c r="I7" s="84">
        <f>('收入引擎 Revenue'!AK7+'收入引擎 Revenue'!AL7+'收入引擎 Revenue'!AM7+'收入引擎 Revenue'!AN7)/4</f>
        <v/>
      </c>
    </row>
    <row r="8" ht="16" customHeight="1">
      <c r="A8" s="8" t="inlineStr">
        <is>
          <t>年末人数</t>
        </is>
      </c>
      <c r="B8" s="87">
        <f>'运营费用 OPEX'!E8</f>
        <v/>
      </c>
      <c r="C8" s="87">
        <f>'运营费用 OPEX'!J8</f>
        <v/>
      </c>
      <c r="D8" s="87">
        <f>'运营费用 OPEX'!O8</f>
        <v/>
      </c>
      <c r="E8" s="87">
        <f>'运营费用 OPEX'!T8</f>
        <v/>
      </c>
      <c r="F8" s="87">
        <f>'运营费用 OPEX'!Y8</f>
        <v/>
      </c>
      <c r="G8" s="87">
        <f>'运营费用 OPEX'!AD8</f>
        <v/>
      </c>
      <c r="H8" s="87">
        <f>'运营费用 OPEX'!AI8</f>
        <v/>
      </c>
      <c r="I8" s="87">
        <f>'运营费用 OPEX'!AN8</f>
        <v/>
      </c>
      <c r="J8" s="10" t="n"/>
    </row>
    <row r="9" ht="18" customHeight="1">
      <c r="A9" s="4" t="inlineStr">
        <is>
          <t>损益 (HKD)</t>
        </is>
      </c>
      <c r="B9" s="5" t="n"/>
      <c r="C9" s="5" t="n"/>
      <c r="D9" s="5" t="n"/>
      <c r="E9" s="5" t="n"/>
      <c r="F9" s="5" t="n"/>
      <c r="G9" s="5" t="n"/>
      <c r="H9" s="5" t="n"/>
      <c r="I9" s="5" t="n"/>
    </row>
    <row r="10" ht="16" customHeight="1">
      <c r="A10" s="11" t="inlineStr">
        <is>
          <t>收入 Revenue</t>
        </is>
      </c>
      <c r="B10" s="89">
        <f>'利润表 P&amp;L'!F4</f>
        <v/>
      </c>
      <c r="C10" s="89">
        <f>'利润表 P&amp;L'!K4</f>
        <v/>
      </c>
      <c r="D10" s="89">
        <f>'利润表 P&amp;L'!P4</f>
        <v/>
      </c>
      <c r="E10" s="89">
        <f>'利润表 P&amp;L'!U4</f>
        <v/>
      </c>
      <c r="F10" s="89">
        <f>'利润表 P&amp;L'!Z4</f>
        <v/>
      </c>
      <c r="G10" s="89">
        <f>'利润表 P&amp;L'!AE4</f>
        <v/>
      </c>
      <c r="H10" s="89">
        <f>'利润表 P&amp;L'!AJ4</f>
        <v/>
      </c>
      <c r="I10" s="89">
        <f>'利润表 P&amp;L'!AO4</f>
        <v/>
      </c>
    </row>
    <row r="11" ht="16" customHeight="1">
      <c r="A11" s="11" t="inlineStr">
        <is>
          <t>毛利 Gross Profit</t>
        </is>
      </c>
      <c r="B11" s="89">
        <f>'利润表 P&amp;L'!F6</f>
        <v/>
      </c>
      <c r="C11" s="89">
        <f>'利润表 P&amp;L'!K6</f>
        <v/>
      </c>
      <c r="D11" s="89">
        <f>'利润表 P&amp;L'!P6</f>
        <v/>
      </c>
      <c r="E11" s="89">
        <f>'利润表 P&amp;L'!U6</f>
        <v/>
      </c>
      <c r="F11" s="89">
        <f>'利润表 P&amp;L'!Z6</f>
        <v/>
      </c>
      <c r="G11" s="89">
        <f>'利润表 P&amp;L'!AE6</f>
        <v/>
      </c>
      <c r="H11" s="89">
        <f>'利润表 P&amp;L'!AJ6</f>
        <v/>
      </c>
      <c r="I11" s="89">
        <f>'利润表 P&amp;L'!AO6</f>
        <v/>
      </c>
    </row>
    <row r="12" ht="16" customHeight="1">
      <c r="A12" s="11" t="inlineStr">
        <is>
          <t>EBITDA</t>
        </is>
      </c>
      <c r="B12" s="89">
        <f>'利润表 P&amp;L'!F12</f>
        <v/>
      </c>
      <c r="C12" s="89">
        <f>'利润表 P&amp;L'!K12</f>
        <v/>
      </c>
      <c r="D12" s="89">
        <f>'利润表 P&amp;L'!P12</f>
        <v/>
      </c>
      <c r="E12" s="89">
        <f>'利润表 P&amp;L'!U12</f>
        <v/>
      </c>
      <c r="F12" s="89">
        <f>'利润表 P&amp;L'!Z12</f>
        <v/>
      </c>
      <c r="G12" s="89">
        <f>'利润表 P&amp;L'!AE12</f>
        <v/>
      </c>
      <c r="H12" s="89">
        <f>'利润表 P&amp;L'!AJ12</f>
        <v/>
      </c>
      <c r="I12" s="89">
        <f>'利润表 P&amp;L'!AO12</f>
        <v/>
      </c>
    </row>
    <row r="13" ht="16" customHeight="1">
      <c r="A13" s="8" t="inlineStr">
        <is>
          <t>利息收入</t>
        </is>
      </c>
      <c r="B13" s="87">
        <f>'利润表 P&amp;L'!F16</f>
        <v/>
      </c>
      <c r="C13" s="87">
        <f>'利润表 P&amp;L'!K16</f>
        <v/>
      </c>
      <c r="D13" s="87">
        <f>'利润表 P&amp;L'!P16</f>
        <v/>
      </c>
      <c r="E13" s="87">
        <f>'利润表 P&amp;L'!U16</f>
        <v/>
      </c>
      <c r="F13" s="87">
        <f>'利润表 P&amp;L'!Z16</f>
        <v/>
      </c>
      <c r="G13" s="87">
        <f>'利润表 P&amp;L'!AE16</f>
        <v/>
      </c>
      <c r="H13" s="87">
        <f>'利润表 P&amp;L'!AJ16</f>
        <v/>
      </c>
      <c r="I13" s="87">
        <f>'利润表 P&amp;L'!AO16</f>
        <v/>
      </c>
    </row>
    <row r="14" ht="16" customHeight="1">
      <c r="A14" s="11" t="inlineStr">
        <is>
          <t>税前利润 PBT</t>
        </is>
      </c>
      <c r="B14" s="89">
        <f>'利润表 P&amp;L'!F17</f>
        <v/>
      </c>
      <c r="C14" s="89">
        <f>'利润表 P&amp;L'!K17</f>
        <v/>
      </c>
      <c r="D14" s="89">
        <f>'利润表 P&amp;L'!P17</f>
        <v/>
      </c>
      <c r="E14" s="89">
        <f>'利润表 P&amp;L'!U17</f>
        <v/>
      </c>
      <c r="F14" s="89">
        <f>'利润表 P&amp;L'!Z17</f>
        <v/>
      </c>
      <c r="G14" s="89">
        <f>'利润表 P&amp;L'!AE17</f>
        <v/>
      </c>
      <c r="H14" s="89">
        <f>'利润表 P&amp;L'!AJ17</f>
        <v/>
      </c>
      <c r="I14" s="89">
        <f>'利润表 P&amp;L'!AO17</f>
        <v/>
      </c>
    </row>
    <row r="15" ht="16" customHeight="1">
      <c r="A15" s="8" t="inlineStr">
        <is>
          <t>利得税 Tax</t>
        </is>
      </c>
      <c r="B15" s="87">
        <f>-'利润表 P&amp;L'!F18</f>
        <v/>
      </c>
      <c r="C15" s="87">
        <f>-'利润表 P&amp;L'!K18</f>
        <v/>
      </c>
      <c r="D15" s="87">
        <f>-'利润表 P&amp;L'!P18</f>
        <v/>
      </c>
      <c r="E15" s="87">
        <f>-'利润表 P&amp;L'!U18</f>
        <v/>
      </c>
      <c r="F15" s="87">
        <f>-'利润表 P&amp;L'!Z18</f>
        <v/>
      </c>
      <c r="G15" s="87">
        <f>-'利润表 P&amp;L'!AE18</f>
        <v/>
      </c>
      <c r="H15" s="87">
        <f>-'利润表 P&amp;L'!AJ18</f>
        <v/>
      </c>
      <c r="I15" s="87">
        <f>-'利润表 P&amp;L'!AO18</f>
        <v/>
      </c>
    </row>
    <row r="16" ht="16" customHeight="1">
      <c r="A16" s="11" t="inlineStr">
        <is>
          <t>净利润 Net Profit</t>
        </is>
      </c>
      <c r="B16" s="89">
        <f>'利润表 P&amp;L'!F19</f>
        <v/>
      </c>
      <c r="C16" s="89">
        <f>'利润表 P&amp;L'!K19</f>
        <v/>
      </c>
      <c r="D16" s="89">
        <f>'利润表 P&amp;L'!P19</f>
        <v/>
      </c>
      <c r="E16" s="89">
        <f>'利润表 P&amp;L'!U19</f>
        <v/>
      </c>
      <c r="F16" s="89">
        <f>'利润表 P&amp;L'!Z19</f>
        <v/>
      </c>
      <c r="G16" s="89">
        <f>'利润表 P&amp;L'!AE19</f>
        <v/>
      </c>
      <c r="H16" s="89">
        <f>'利润表 P&amp;L'!AJ19</f>
        <v/>
      </c>
      <c r="I16" s="89">
        <f>'利润表 P&amp;L'!AO19</f>
        <v/>
      </c>
    </row>
    <row r="17" ht="18" customHeight="1">
      <c r="A17" s="4" t="inlineStr">
        <is>
          <t>关键比率</t>
        </is>
      </c>
      <c r="B17" s="5" t="n"/>
      <c r="C17" s="5" t="n"/>
      <c r="D17" s="5" t="n"/>
      <c r="E17" s="5" t="n"/>
      <c r="F17" s="5" t="n"/>
      <c r="G17" s="5" t="n"/>
      <c r="H17" s="5" t="n"/>
      <c r="I17" s="5" t="n"/>
    </row>
    <row r="18" ht="16" customHeight="1">
      <c r="A18" s="8" t="inlineStr">
        <is>
          <t>毛利率</t>
        </is>
      </c>
      <c r="B18" s="94">
        <f>IFERROR(B11/B10,0)</f>
        <v/>
      </c>
      <c r="C18" s="94">
        <f>IFERROR(C11/C10,0)</f>
        <v/>
      </c>
      <c r="D18" s="94">
        <f>IFERROR(D11/D10,0)</f>
        <v/>
      </c>
      <c r="E18" s="94">
        <f>IFERROR(E11/E10,0)</f>
        <v/>
      </c>
      <c r="F18" s="94">
        <f>IFERROR(F11/F10,0)</f>
        <v/>
      </c>
      <c r="G18" s="94">
        <f>IFERROR(G11/G10,0)</f>
        <v/>
      </c>
      <c r="H18" s="94">
        <f>IFERROR(H11/H10,0)</f>
        <v/>
      </c>
      <c r="I18" s="94">
        <f>IFERROR(I11/I10,0)</f>
        <v/>
      </c>
    </row>
    <row r="19" ht="16" customHeight="1">
      <c r="A19" s="6" t="inlineStr">
        <is>
          <t>EBITDA率</t>
        </is>
      </c>
      <c r="B19" s="91">
        <f>IFERROR(B12/B10,0)</f>
        <v/>
      </c>
      <c r="C19" s="91">
        <f>IFERROR(C12/C10,0)</f>
        <v/>
      </c>
      <c r="D19" s="91">
        <f>IFERROR(D12/D10,0)</f>
        <v/>
      </c>
      <c r="E19" s="91">
        <f>IFERROR(E12/E10,0)</f>
        <v/>
      </c>
      <c r="F19" s="91">
        <f>IFERROR(F12/F10,0)</f>
        <v/>
      </c>
      <c r="G19" s="91">
        <f>IFERROR(G12/G10,0)</f>
        <v/>
      </c>
      <c r="H19" s="91">
        <f>IFERROR(H12/H10,0)</f>
        <v/>
      </c>
      <c r="I19" s="91">
        <f>IFERROR(I12/I10,0)</f>
        <v/>
      </c>
    </row>
    <row r="20" ht="16" customHeight="1">
      <c r="A20" s="8" t="inlineStr">
        <is>
          <t>净利率</t>
        </is>
      </c>
      <c r="B20" s="94">
        <f>IFERROR(B16/B10,0)</f>
        <v/>
      </c>
      <c r="C20" s="94">
        <f>IFERROR(C16/C10,0)</f>
        <v/>
      </c>
      <c r="D20" s="94">
        <f>IFERROR(D16/D10,0)</f>
        <v/>
      </c>
      <c r="E20" s="94">
        <f>IFERROR(E16/E10,0)</f>
        <v/>
      </c>
      <c r="F20" s="94">
        <f>IFERROR(F16/F10,0)</f>
        <v/>
      </c>
      <c r="G20" s="94">
        <f>IFERROR(G16/G10,0)</f>
        <v/>
      </c>
      <c r="H20" s="94">
        <f>IFERROR(H16/H10,0)</f>
        <v/>
      </c>
      <c r="I20" s="94">
        <f>IFERROR(I16/I10,0)</f>
        <v/>
      </c>
    </row>
    <row r="21" ht="16" customHeight="1">
      <c r="A21" s="11" t="inlineStr">
        <is>
          <t>现金（年末）</t>
        </is>
      </c>
      <c r="B21" s="89">
        <f>'现金流量 Cash Flow'!F12</f>
        <v/>
      </c>
      <c r="C21" s="89">
        <f>'现金流量 Cash Flow'!K12</f>
        <v/>
      </c>
      <c r="D21" s="89">
        <f>'现金流量 Cash Flow'!P12</f>
        <v/>
      </c>
      <c r="E21" s="89">
        <f>'现金流量 Cash Flow'!U12</f>
        <v/>
      </c>
      <c r="F21" s="89">
        <f>'现金流量 Cash Flow'!Z12</f>
        <v/>
      </c>
      <c r="G21" s="89">
        <f>'现金流量 Cash Flow'!AE12</f>
        <v/>
      </c>
      <c r="H21" s="89">
        <f>'现金流量 Cash Flow'!AJ12</f>
        <v/>
      </c>
      <c r="I21" s="89">
        <f>'现金流量 Cash Flow'!AO12</f>
        <v/>
      </c>
    </row>
    <row r="22" ht="16" customHeight="1"/>
  </sheetData>
  <mergeCells count="1">
    <mergeCell ref="A1:I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zoomScale="205" zoomScaleNormal="205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D8" sqref="D8"/>
    </sheetView>
  </sheetViews>
  <sheetFormatPr baseColWidth="8" defaultColWidth="9" defaultRowHeight="14"/>
  <cols>
    <col width="26.08984375" customWidth="1" min="1" max="1"/>
    <col width="14" customWidth="1" min="2" max="3"/>
    <col width="13.81640625" customWidth="1" min="4" max="4"/>
    <col width="15.1796875" customWidth="1" min="5" max="9"/>
  </cols>
  <sheetData>
    <row r="1" ht="36" customHeight="1">
      <c r="A1" s="65" t="inlineStr">
        <is>
          <t>Executive Summary  ·  执行摘要</t>
        </is>
      </c>
    </row>
    <row r="2" ht="18" customHeight="1">
      <c r="A2" s="66" t="inlineStr">
        <is>
          <t>Bauhinia AI · 7-Year Forecast (HKD, Weighted)</t>
        </is>
      </c>
    </row>
    <row r="3" ht="28" customHeight="1">
      <c r="A3" s="39" t="inlineStr">
        <is>
          <t>指标 Metric</t>
        </is>
      </c>
      <c r="B3" s="40" t="n">
        <v>2026</v>
      </c>
      <c r="C3" s="40" t="n">
        <v>2027</v>
      </c>
      <c r="D3" s="40" t="n">
        <v>2028</v>
      </c>
      <c r="E3" s="40" t="n">
        <v>2029</v>
      </c>
      <c r="F3" s="40" t="n">
        <v>2030</v>
      </c>
      <c r="G3" s="40" t="n">
        <v>2031</v>
      </c>
      <c r="H3" s="40" t="n">
        <v>2032</v>
      </c>
      <c r="I3" s="40" t="n">
        <v>2033</v>
      </c>
    </row>
    <row r="4">
      <c r="A4" s="41" t="inlineStr">
        <is>
          <t>Revenue 收入</t>
        </is>
      </c>
      <c r="B4" s="73">
        <f>'年度汇总 Annual'!B10</f>
        <v/>
      </c>
      <c r="C4" s="73">
        <f>'年度汇总 Annual'!C10</f>
        <v/>
      </c>
      <c r="D4" s="73">
        <f>'年度汇总 Annual'!D10</f>
        <v/>
      </c>
      <c r="E4" s="73">
        <f>'年度汇总 Annual'!E10</f>
        <v/>
      </c>
      <c r="F4" s="73">
        <f>'年度汇总 Annual'!F10</f>
        <v/>
      </c>
      <c r="G4" s="73">
        <f>'年度汇总 Annual'!G10</f>
        <v/>
      </c>
      <c r="H4" s="73">
        <f>'年度汇总 Annual'!H10</f>
        <v/>
      </c>
      <c r="I4" s="73">
        <f>'年度汇总 Annual'!I10</f>
        <v/>
      </c>
    </row>
    <row r="5">
      <c r="A5" s="43" t="inlineStr">
        <is>
          <t>Revenue YoY</t>
        </is>
      </c>
      <c r="B5" s="74" t="n">
        <v>0</v>
      </c>
      <c r="C5" s="74">
        <f>IFERROR(C4/B4-1,0)</f>
        <v/>
      </c>
      <c r="D5" s="74">
        <f>IFERROR(D4/C4-1,0)</f>
        <v/>
      </c>
      <c r="E5" s="74">
        <f>IFERROR(E4/D4-1,0)</f>
        <v/>
      </c>
      <c r="F5" s="74">
        <f>IFERROR(F4/E4-1,0)</f>
        <v/>
      </c>
      <c r="G5" s="74">
        <f>IFERROR(G4/F4-1,0)</f>
        <v/>
      </c>
      <c r="H5" s="74">
        <f>IFERROR(H4/G4-1,0)</f>
        <v/>
      </c>
      <c r="I5" s="74">
        <f>IFERROR(I4/H4-1,0)</f>
        <v/>
      </c>
    </row>
    <row r="6">
      <c r="A6" s="45" t="inlineStr">
        <is>
          <t>Gross Profit 毛利</t>
        </is>
      </c>
      <c r="B6" s="75">
        <f>'年度汇总 Annual'!B11</f>
        <v/>
      </c>
      <c r="C6" s="76">
        <f>'年度汇总 Annual'!C11</f>
        <v/>
      </c>
      <c r="D6" s="76">
        <f>'年度汇总 Annual'!D11</f>
        <v/>
      </c>
      <c r="E6" s="76">
        <f>'年度汇总 Annual'!E11</f>
        <v/>
      </c>
      <c r="F6" s="76">
        <f>'年度汇总 Annual'!F11</f>
        <v/>
      </c>
      <c r="G6" s="76">
        <f>'年度汇总 Annual'!G11</f>
        <v/>
      </c>
      <c r="H6" s="76">
        <f>'年度汇总 Annual'!H11</f>
        <v/>
      </c>
      <c r="I6" s="76">
        <f>'年度汇总 Annual'!I11</f>
        <v/>
      </c>
    </row>
    <row r="7">
      <c r="A7" s="43" t="inlineStr">
        <is>
          <t>Gross Margin</t>
        </is>
      </c>
      <c r="B7" s="74">
        <f>IFERROR(B6/B4,0)</f>
        <v/>
      </c>
      <c r="C7" s="74">
        <f>IFERROR(C6/C4,0)</f>
        <v/>
      </c>
      <c r="D7" s="74">
        <f>IFERROR(D6/D4,0)</f>
        <v/>
      </c>
      <c r="E7" s="74">
        <f>IFERROR(E6/E4,0)</f>
        <v/>
      </c>
      <c r="F7" s="74">
        <f>IFERROR(F6/F4,0)</f>
        <v/>
      </c>
      <c r="G7" s="74">
        <f>IFERROR(G6/G4,0)</f>
        <v/>
      </c>
      <c r="H7" s="74">
        <f>IFERROR(H6/H4,0)</f>
        <v/>
      </c>
      <c r="I7" s="74">
        <f>IFERROR(I6/I4,0)</f>
        <v/>
      </c>
    </row>
    <row r="9">
      <c r="A9" s="43" t="inlineStr">
        <is>
          <t>R&amp;D Expense 研发</t>
        </is>
      </c>
      <c r="B9" s="77">
        <f>'利润表 P&amp;L'!F8</f>
        <v/>
      </c>
      <c r="C9" s="77">
        <f>'利润表 P&amp;L'!K8</f>
        <v/>
      </c>
      <c r="D9" s="77">
        <f>'利润表 P&amp;L'!P8</f>
        <v/>
      </c>
      <c r="E9" s="77">
        <f>'利润表 P&amp;L'!U8</f>
        <v/>
      </c>
      <c r="F9" s="77">
        <f>'利润表 P&amp;L'!Z8</f>
        <v/>
      </c>
      <c r="G9" s="77">
        <f>'利润表 P&amp;L'!AE8</f>
        <v/>
      </c>
      <c r="H9" s="77">
        <f>'利润表 P&amp;L'!AJ8</f>
        <v/>
      </c>
      <c r="I9" s="77">
        <f>'利润表 P&amp;L'!AO8</f>
        <v/>
      </c>
    </row>
    <row r="10">
      <c r="A10" s="45" t="inlineStr">
        <is>
          <t>Sales &amp; Marketing</t>
        </is>
      </c>
      <c r="B10" s="78">
        <f>'利润表 P&amp;L'!F9</f>
        <v/>
      </c>
      <c r="C10" s="78">
        <f>'利润表 P&amp;L'!K9</f>
        <v/>
      </c>
      <c r="D10" s="78">
        <f>'利润表 P&amp;L'!P9</f>
        <v/>
      </c>
      <c r="E10" s="78">
        <f>'利润表 P&amp;L'!U9</f>
        <v/>
      </c>
      <c r="F10" s="78">
        <f>'利润表 P&amp;L'!Z9</f>
        <v/>
      </c>
      <c r="G10" s="78">
        <f>'利润表 P&amp;L'!AE9</f>
        <v/>
      </c>
      <c r="H10" s="78">
        <f>'利润表 P&amp;L'!AJ9</f>
        <v/>
      </c>
      <c r="I10" s="78">
        <f>'利润表 P&amp;L'!AO9</f>
        <v/>
      </c>
    </row>
    <row r="11">
      <c r="A11" s="43" t="inlineStr">
        <is>
          <t>G&amp;A 管理费用</t>
        </is>
      </c>
      <c r="B11" s="77">
        <f>'利润表 P&amp;L'!F10</f>
        <v/>
      </c>
      <c r="C11" s="77">
        <f>'利润表 P&amp;L'!K10</f>
        <v/>
      </c>
      <c r="D11" s="77">
        <f>'利润表 P&amp;L'!P10</f>
        <v/>
      </c>
      <c r="E11" s="77">
        <f>'利润表 P&amp;L'!U10</f>
        <v/>
      </c>
      <c r="F11" s="77">
        <f>'利润表 P&amp;L'!Z10</f>
        <v/>
      </c>
      <c r="G11" s="77">
        <f>'利润表 P&amp;L'!AE10</f>
        <v/>
      </c>
      <c r="H11" s="77">
        <f>'利润表 P&amp;L'!AJ10</f>
        <v/>
      </c>
      <c r="I11" s="77">
        <f>'利润表 P&amp;L'!AO10</f>
        <v/>
      </c>
    </row>
    <row r="13">
      <c r="A13" s="41" t="inlineStr">
        <is>
          <t>EBITDA</t>
        </is>
      </c>
      <c r="B13" s="79">
        <f>'年度汇总 Annual'!B12</f>
        <v/>
      </c>
      <c r="C13" s="79">
        <f>'年度汇总 Annual'!C12</f>
        <v/>
      </c>
      <c r="D13" s="80">
        <f>'年度汇总 Annual'!D12</f>
        <v/>
      </c>
      <c r="E13" s="80">
        <f>'年度汇总 Annual'!E12</f>
        <v/>
      </c>
      <c r="F13" s="80">
        <f>'年度汇总 Annual'!F12</f>
        <v/>
      </c>
      <c r="G13" s="80">
        <f>'年度汇总 Annual'!G12</f>
        <v/>
      </c>
      <c r="H13" s="80">
        <f>'年度汇总 Annual'!H12</f>
        <v/>
      </c>
      <c r="I13" s="80">
        <f>'年度汇总 Annual'!I12</f>
        <v/>
      </c>
    </row>
    <row r="14">
      <c r="A14" s="45" t="inlineStr">
        <is>
          <t>EBITDA Margin</t>
        </is>
      </c>
      <c r="B14" s="81">
        <f>IFERROR(B13/B4,0)</f>
        <v/>
      </c>
      <c r="C14" s="81">
        <f>IFERROR(C13/C4,0)</f>
        <v/>
      </c>
      <c r="D14" s="81">
        <f>IFERROR(D13/D4,0)</f>
        <v/>
      </c>
      <c r="E14" s="81">
        <f>IFERROR(E13/E4,0)</f>
        <v/>
      </c>
      <c r="F14" s="81">
        <f>IFERROR(F13/F4,0)</f>
        <v/>
      </c>
      <c r="G14" s="81">
        <f>IFERROR(G13/G4,0)</f>
        <v/>
      </c>
      <c r="H14" s="81">
        <f>IFERROR(H13/H4,0)</f>
        <v/>
      </c>
      <c r="I14" s="81">
        <f>IFERROR(I13/I4,0)</f>
        <v/>
      </c>
    </row>
    <row r="15">
      <c r="A15" s="41" t="inlineStr">
        <is>
          <t>Net Profit 净利润</t>
        </is>
      </c>
      <c r="B15" s="79">
        <f>'年度汇总 Annual'!B16</f>
        <v/>
      </c>
      <c r="C15" s="79">
        <f>'年度汇总 Annual'!C16</f>
        <v/>
      </c>
      <c r="D15" s="80">
        <f>'年度汇总 Annual'!D16</f>
        <v/>
      </c>
      <c r="E15" s="80">
        <f>'年度汇总 Annual'!E16</f>
        <v/>
      </c>
      <c r="F15" s="80">
        <f>'年度汇总 Annual'!F16</f>
        <v/>
      </c>
      <c r="G15" s="80">
        <f>'年度汇总 Annual'!G16</f>
        <v/>
      </c>
      <c r="H15" s="80">
        <f>'年度汇总 Annual'!H16</f>
        <v/>
      </c>
      <c r="I15" s="80">
        <f>'年度汇总 Annual'!I16</f>
        <v/>
      </c>
    </row>
    <row r="16">
      <c r="A16" s="45" t="inlineStr">
        <is>
          <t>Net Margin</t>
        </is>
      </c>
      <c r="B16" s="81">
        <f>IFERROR(B15/B4,0)</f>
        <v/>
      </c>
      <c r="C16" s="81">
        <f>IFERROR(C15/C4,0)</f>
        <v/>
      </c>
      <c r="D16" s="81">
        <f>IFERROR(D15/D4,0)</f>
        <v/>
      </c>
      <c r="E16" s="81">
        <f>IFERROR(E15/E4,0)</f>
        <v/>
      </c>
      <c r="F16" s="81">
        <f>IFERROR(F15/F4,0)</f>
        <v/>
      </c>
      <c r="G16" s="81">
        <f>IFERROR(G15/G4,0)</f>
        <v/>
      </c>
      <c r="H16" s="81">
        <f>IFERROR(H15/H4,0)</f>
        <v/>
      </c>
      <c r="I16" s="81">
        <f>IFERROR(I15/I4,0)</f>
        <v/>
      </c>
    </row>
    <row r="18">
      <c r="A18" s="45" t="inlineStr">
        <is>
          <t>Aivilization DAU (百万人)</t>
        </is>
      </c>
      <c r="B18" s="53">
        <f>'年度汇总 Annual'!B6/1000</f>
        <v/>
      </c>
      <c r="C18" s="53">
        <f>'年度汇总 Annual'!C6/1000</f>
        <v/>
      </c>
      <c r="D18" s="53">
        <f>'年度汇总 Annual'!D6/1000</f>
        <v/>
      </c>
      <c r="E18" s="53">
        <f>'年度汇总 Annual'!E6/1000</f>
        <v/>
      </c>
      <c r="F18" s="53">
        <f>'年度汇总 Annual'!F6/1000</f>
        <v/>
      </c>
      <c r="G18" s="53">
        <f>'年度汇总 Annual'!G6/1000</f>
        <v/>
      </c>
      <c r="H18" s="53">
        <f>'年度汇总 Annual'!H6/1000</f>
        <v/>
      </c>
      <c r="I18" s="53">
        <f>'年度汇总 Annual'!I6/1000</f>
        <v/>
      </c>
    </row>
    <row r="19">
      <c r="A19" s="43" t="inlineStr">
        <is>
          <t>Total Headcount</t>
        </is>
      </c>
      <c r="B19" s="54">
        <f>'年度汇总 Annual'!B8</f>
        <v/>
      </c>
      <c r="C19" s="54">
        <f>'年度汇总 Annual'!C8</f>
        <v/>
      </c>
      <c r="D19" s="54">
        <f>'年度汇总 Annual'!D8</f>
        <v/>
      </c>
      <c r="E19" s="54">
        <f>'年度汇总 Annual'!E8</f>
        <v/>
      </c>
      <c r="F19" s="54">
        <f>'年度汇总 Annual'!F8</f>
        <v/>
      </c>
      <c r="G19" s="54">
        <f>'年度汇总 Annual'!G8</f>
        <v/>
      </c>
      <c r="H19" s="54">
        <f>'年度汇总 Annual'!H8</f>
        <v/>
      </c>
      <c r="I19" s="54">
        <f>'年度汇总 Annual'!I8</f>
        <v/>
      </c>
    </row>
    <row r="20">
      <c r="A20" s="41" t="inlineStr">
        <is>
          <t>Closing Cash 期末现金</t>
        </is>
      </c>
      <c r="B20" s="80">
        <f>'年度汇总 Annual'!B21</f>
        <v/>
      </c>
      <c r="C20" s="80">
        <f>'年度汇总 Annual'!C21</f>
        <v/>
      </c>
      <c r="D20" s="80">
        <f>'年度汇总 Annual'!D21</f>
        <v/>
      </c>
      <c r="E20" s="80">
        <f>'年度汇总 Annual'!E21</f>
        <v/>
      </c>
      <c r="F20" s="80">
        <f>'年度汇总 Annual'!F21</f>
        <v/>
      </c>
      <c r="G20" s="80">
        <f>'年度汇总 Annual'!G21</f>
        <v/>
      </c>
      <c r="H20" s="80">
        <f>'年度汇总 Annual'!H21</f>
        <v/>
      </c>
      <c r="I20" s="80">
        <f>'年度汇总 Annual'!I21</f>
        <v/>
      </c>
    </row>
  </sheetData>
  <mergeCells count="2">
    <mergeCell ref="A1:I1"/>
    <mergeCell ref="A2:I2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outlinePr summaryBelow="0" summaryRight="0"/>
    <pageSetUpPr/>
  </sheetPr>
  <dimension ref="A1:AP61"/>
  <sheetViews>
    <sheetView showGridLines="0" workbookViewId="0">
      <pane xSplit="1" ySplit="3" topLeftCell="B25" activePane="bottomRight" state="frozen"/>
      <selection pane="topRight" activeCell="A1" sqref="A1"/>
      <selection pane="bottomLeft" activeCell="A1" sqref="A1"/>
      <selection pane="bottomRight" activeCell="A1" sqref="A1:AP1"/>
    </sheetView>
  </sheetViews>
  <sheetFormatPr baseColWidth="8" defaultColWidth="9" defaultRowHeight="14"/>
  <cols>
    <col width="38" customWidth="1" min="1" max="1"/>
    <col width="11" customWidth="1" min="2" max="5"/>
    <col width="13" customWidth="1" min="6" max="6"/>
    <col width="11" customWidth="1" min="7" max="10"/>
    <col width="13" customWidth="1" min="11" max="11"/>
    <col width="11" customWidth="1" min="12" max="15"/>
    <col width="13" customWidth="1" min="16" max="16"/>
    <col width="11" customWidth="1" min="17" max="20"/>
    <col width="13" customWidth="1" min="21" max="21"/>
    <col width="11" customWidth="1" min="22" max="25"/>
    <col width="13" customWidth="1" min="26" max="26"/>
    <col width="11" customWidth="1" min="27" max="30"/>
    <col width="13" customWidth="1" min="31" max="31"/>
    <col width="11" customWidth="1" min="32" max="35"/>
    <col width="13" customWidth="1" min="36" max="36"/>
    <col width="11" customWidth="1" min="37" max="40"/>
    <col width="13" customWidth="1" min="41" max="41"/>
    <col width="14" customWidth="1" min="42" max="42"/>
  </cols>
  <sheetData>
    <row r="1" ht="28" customHeight="1">
      <c r="A1" s="69" t="inlineStr">
        <is>
          <t>收入引擎 Revenue Engine</t>
        </is>
      </c>
    </row>
    <row r="2" ht="18" customHeight="1">
      <c r="A2" s="15" t="n"/>
      <c r="B2" s="70" t="n">
        <v>2026</v>
      </c>
      <c r="G2" s="71" t="n">
        <v>2027</v>
      </c>
      <c r="L2" s="70" t="n">
        <v>2028</v>
      </c>
      <c r="Q2" s="71" t="n">
        <v>2029</v>
      </c>
      <c r="V2" s="70" t="n">
        <v>2030</v>
      </c>
      <c r="AA2" s="71" t="n">
        <v>2031</v>
      </c>
      <c r="AF2" s="70" t="n">
        <v>2032</v>
      </c>
      <c r="AK2" s="71" t="n">
        <v>2033</v>
      </c>
      <c r="AP2" s="68" t="inlineStr">
        <is>
          <t>总计</t>
        </is>
      </c>
    </row>
    <row r="3" ht="15" customHeight="1">
      <c r="A3" s="16" t="inlineStr">
        <is>
          <t>科目 \ 季度</t>
        </is>
      </c>
      <c r="B3" s="17" t="inlineStr">
        <is>
          <t>2026Q1</t>
        </is>
      </c>
      <c r="C3" s="17" t="inlineStr">
        <is>
          <t>2026Q2</t>
        </is>
      </c>
      <c r="D3" s="17" t="inlineStr">
        <is>
          <t>2026Q3</t>
        </is>
      </c>
      <c r="E3" s="17" t="inlineStr">
        <is>
          <t>2026Q4</t>
        </is>
      </c>
      <c r="F3" s="18" t="inlineStr">
        <is>
          <t>小计</t>
        </is>
      </c>
      <c r="G3" s="17" t="inlineStr">
        <is>
          <t>2027Q1</t>
        </is>
      </c>
      <c r="H3" s="17" t="inlineStr">
        <is>
          <t>2027Q2</t>
        </is>
      </c>
      <c r="I3" s="17" t="inlineStr">
        <is>
          <t>2027Q3</t>
        </is>
      </c>
      <c r="J3" s="17" t="inlineStr">
        <is>
          <t>2027Q4</t>
        </is>
      </c>
      <c r="K3" s="18" t="inlineStr">
        <is>
          <t>小计</t>
        </is>
      </c>
      <c r="L3" s="17" t="inlineStr">
        <is>
          <t>2028Q1</t>
        </is>
      </c>
      <c r="M3" s="17" t="inlineStr">
        <is>
          <t>2028Q2</t>
        </is>
      </c>
      <c r="N3" s="17" t="inlineStr">
        <is>
          <t>2028Q3</t>
        </is>
      </c>
      <c r="O3" s="17" t="inlineStr">
        <is>
          <t>2028Q4</t>
        </is>
      </c>
      <c r="P3" s="18" t="inlineStr">
        <is>
          <t>小计</t>
        </is>
      </c>
      <c r="Q3" s="17" t="inlineStr">
        <is>
          <t>2029Q1</t>
        </is>
      </c>
      <c r="R3" s="17" t="inlineStr">
        <is>
          <t>2029Q2</t>
        </is>
      </c>
      <c r="S3" s="17" t="inlineStr">
        <is>
          <t>2029Q3</t>
        </is>
      </c>
      <c r="T3" s="17" t="inlineStr">
        <is>
          <t>2029Q4</t>
        </is>
      </c>
      <c r="U3" s="18" t="inlineStr">
        <is>
          <t>小计</t>
        </is>
      </c>
      <c r="V3" s="17" t="inlineStr">
        <is>
          <t>2030Q1</t>
        </is>
      </c>
      <c r="W3" s="17" t="inlineStr">
        <is>
          <t>2030Q2</t>
        </is>
      </c>
      <c r="X3" s="17" t="inlineStr">
        <is>
          <t>2030Q3</t>
        </is>
      </c>
      <c r="Y3" s="17" t="inlineStr">
        <is>
          <t>2030Q4</t>
        </is>
      </c>
      <c r="Z3" s="18" t="inlineStr">
        <is>
          <t>小计</t>
        </is>
      </c>
      <c r="AA3" s="17" t="inlineStr">
        <is>
          <t>2031Q1</t>
        </is>
      </c>
      <c r="AB3" s="17" t="inlineStr">
        <is>
          <t>2031Q2</t>
        </is>
      </c>
      <c r="AC3" s="17" t="inlineStr">
        <is>
          <t>2031Q3</t>
        </is>
      </c>
      <c r="AD3" s="17" t="inlineStr">
        <is>
          <t>2031Q4</t>
        </is>
      </c>
      <c r="AE3" s="18" t="inlineStr">
        <is>
          <t>小计</t>
        </is>
      </c>
      <c r="AF3" s="17" t="inlineStr">
        <is>
          <t>2032Q1</t>
        </is>
      </c>
      <c r="AG3" s="17" t="inlineStr">
        <is>
          <t>2032Q2</t>
        </is>
      </c>
      <c r="AH3" s="17" t="inlineStr">
        <is>
          <t>2032Q3</t>
        </is>
      </c>
      <c r="AI3" s="17" t="inlineStr">
        <is>
          <t>2032Q4</t>
        </is>
      </c>
      <c r="AJ3" s="18" t="inlineStr">
        <is>
          <t>小计</t>
        </is>
      </c>
      <c r="AK3" s="17" t="inlineStr">
        <is>
          <t>2033Q1</t>
        </is>
      </c>
      <c r="AL3" s="17" t="inlineStr">
        <is>
          <t>2033Q2</t>
        </is>
      </c>
      <c r="AM3" s="17" t="inlineStr">
        <is>
          <t>2033Q3</t>
        </is>
      </c>
      <c r="AN3" s="17" t="inlineStr">
        <is>
          <t>2033Q4</t>
        </is>
      </c>
      <c r="AO3" s="18" t="inlineStr">
        <is>
          <t>小计</t>
        </is>
      </c>
      <c r="AP3" s="82" t="n"/>
    </row>
    <row r="4">
      <c r="A4" s="27" t="inlineStr">
        <is>
          <t>Aivilization 用户漏斗（加权）</t>
        </is>
      </c>
      <c r="B4" s="83" t="n">
        <v>0</v>
      </c>
      <c r="C4" s="83" t="n">
        <v>0</v>
      </c>
      <c r="D4" s="83" t="n">
        <v>0</v>
      </c>
      <c r="E4" s="83" t="n">
        <v>0</v>
      </c>
      <c r="F4" s="29" t="n"/>
      <c r="G4" s="83" t="n">
        <v>0</v>
      </c>
      <c r="H4" s="83" t="n">
        <v>0</v>
      </c>
      <c r="I4" s="83" t="n">
        <v>0</v>
      </c>
      <c r="J4" s="83" t="n">
        <v>0</v>
      </c>
      <c r="K4" s="29" t="n"/>
      <c r="L4" s="83" t="n">
        <v>0</v>
      </c>
      <c r="M4" s="83" t="n">
        <v>0</v>
      </c>
      <c r="N4" s="83" t="n">
        <v>0</v>
      </c>
      <c r="O4" s="83" t="n">
        <v>0</v>
      </c>
      <c r="P4" s="29" t="n"/>
      <c r="Q4" s="83" t="n">
        <v>0</v>
      </c>
      <c r="R4" s="83" t="n">
        <v>0</v>
      </c>
      <c r="S4" s="83" t="n">
        <v>0</v>
      </c>
      <c r="T4" s="83" t="n">
        <v>0</v>
      </c>
      <c r="U4" s="29" t="n"/>
      <c r="V4" s="83" t="n">
        <v>0</v>
      </c>
      <c r="W4" s="83" t="n">
        <v>0</v>
      </c>
      <c r="X4" s="83" t="n">
        <v>0</v>
      </c>
      <c r="Y4" s="83" t="n">
        <v>0</v>
      </c>
      <c r="Z4" s="29" t="n"/>
      <c r="AA4" s="83" t="n">
        <v>0</v>
      </c>
      <c r="AB4" s="83" t="n">
        <v>0</v>
      </c>
      <c r="AC4" s="83" t="n">
        <v>0</v>
      </c>
      <c r="AD4" s="83" t="n">
        <v>0</v>
      </c>
      <c r="AE4" s="29" t="n"/>
      <c r="AF4" s="83" t="n">
        <v>0</v>
      </c>
      <c r="AG4" s="83" t="n">
        <v>0</v>
      </c>
      <c r="AH4" s="83" t="n">
        <v>0</v>
      </c>
      <c r="AI4" s="83" t="n">
        <v>0</v>
      </c>
      <c r="AJ4" s="29" t="n"/>
      <c r="AK4" s="83" t="n">
        <v>0</v>
      </c>
      <c r="AL4" s="83" t="n">
        <v>0</v>
      </c>
      <c r="AM4" s="83" t="n">
        <v>0</v>
      </c>
      <c r="AN4" s="83" t="n">
        <v>0</v>
      </c>
      <c r="AO4" s="29" t="n"/>
      <c r="AP4" s="29" t="n"/>
    </row>
    <row r="5">
      <c r="A5" s="21" t="inlineStr">
        <is>
          <t>注册用户 (季末, 千人)</t>
        </is>
      </c>
      <c r="B5" s="84" t="n">
        <v>0</v>
      </c>
      <c r="C5" s="84" t="n">
        <v>0</v>
      </c>
      <c r="D5" s="84" t="n">
        <v>0</v>
      </c>
      <c r="E5" s="84" t="n">
        <v>0</v>
      </c>
      <c r="F5" s="85" t="n"/>
      <c r="G5" s="84" t="n">
        <v>2551.28205128205</v>
      </c>
      <c r="H5" s="84" t="n">
        <v>4677.35042735043</v>
      </c>
      <c r="I5" s="84" t="n">
        <v>6633.33333333333</v>
      </c>
      <c r="J5" s="84" t="n">
        <v>8504.2735042735</v>
      </c>
      <c r="K5" s="85" t="n"/>
      <c r="L5" s="84" t="n">
        <v>4821.25</v>
      </c>
      <c r="M5" s="84" t="n">
        <v>8838.95833333333</v>
      </c>
      <c r="N5" s="84" t="n">
        <v>12535.25</v>
      </c>
      <c r="O5" s="84" t="n">
        <v>16070.8333333333</v>
      </c>
      <c r="P5" s="85" t="n"/>
      <c r="Q5" s="84" t="n">
        <v>7689.27927927928</v>
      </c>
      <c r="R5" s="84" t="n">
        <v>14097.012012012</v>
      </c>
      <c r="S5" s="84" t="n">
        <v>19992.1261261261</v>
      </c>
      <c r="T5" s="84" t="n">
        <v>25630.9309309309</v>
      </c>
      <c r="U5" s="85" t="n"/>
      <c r="V5" s="84" t="n">
        <v>10357.7740863787</v>
      </c>
      <c r="W5" s="84" t="n">
        <v>18989.2524916944</v>
      </c>
      <c r="X5" s="84" t="n">
        <v>26930.2126245847</v>
      </c>
      <c r="Y5" s="84" t="n">
        <v>34525.9136212625</v>
      </c>
      <c r="Z5" s="85" t="n"/>
      <c r="AA5" s="84" t="n">
        <v>12655.4621848739</v>
      </c>
      <c r="AB5" s="84" t="n">
        <v>23201.6806722689</v>
      </c>
      <c r="AC5" s="84" t="n">
        <v>32904.2016806723</v>
      </c>
      <c r="AD5" s="84" t="n">
        <v>42184.8739495798</v>
      </c>
      <c r="AE5" s="85" t="n"/>
      <c r="AF5" s="84" t="n">
        <v>14326.5893313847</v>
      </c>
      <c r="AG5" s="84" t="n">
        <v>26265.4137742053</v>
      </c>
      <c r="AH5" s="84" t="n">
        <v>37249.1322616003</v>
      </c>
      <c r="AI5" s="84" t="n">
        <v>47755.2977712824</v>
      </c>
      <c r="AJ5" s="85" t="n"/>
      <c r="AK5" s="84" t="n">
        <v>15509.9312452254</v>
      </c>
      <c r="AL5" s="84" t="n">
        <v>28434.8739495798</v>
      </c>
      <c r="AM5" s="84" t="n">
        <v>40325.8212375859</v>
      </c>
      <c r="AN5" s="84" t="n">
        <v>51699.7708174179</v>
      </c>
      <c r="AO5" s="85" t="n"/>
      <c r="AP5" s="86" t="n"/>
    </row>
    <row r="6">
      <c r="A6" s="23" t="inlineStr">
        <is>
          <t>MAU 月活 (千人)</t>
        </is>
      </c>
      <c r="B6" s="87" t="n">
        <v>0</v>
      </c>
      <c r="C6" s="87" t="n">
        <v>0</v>
      </c>
      <c r="D6" s="87" t="n">
        <v>0</v>
      </c>
      <c r="E6" s="87" t="n">
        <v>0</v>
      </c>
      <c r="F6" s="85" t="n"/>
      <c r="G6" s="87" t="n">
        <v>728.937728937729</v>
      </c>
      <c r="H6" s="87" t="n">
        <v>1336.38583638584</v>
      </c>
      <c r="I6" s="87" t="n">
        <v>1895.2380952381</v>
      </c>
      <c r="J6" s="87" t="n">
        <v>2429.79242979243</v>
      </c>
      <c r="K6" s="85" t="n"/>
      <c r="L6" s="87" t="n">
        <v>1268.75</v>
      </c>
      <c r="M6" s="87" t="n">
        <v>2326.04166666667</v>
      </c>
      <c r="N6" s="87" t="n">
        <v>3298.75</v>
      </c>
      <c r="O6" s="87" t="n">
        <v>4229.16666666667</v>
      </c>
      <c r="P6" s="85" t="n"/>
      <c r="Q6" s="87" t="n">
        <v>1830.78078078078</v>
      </c>
      <c r="R6" s="87" t="n">
        <v>3356.43143143143</v>
      </c>
      <c r="S6" s="87" t="n">
        <v>4760.03003003003</v>
      </c>
      <c r="T6" s="87" t="n">
        <v>6102.6026026026</v>
      </c>
      <c r="U6" s="85" t="n"/>
      <c r="V6" s="87" t="n">
        <v>2301.72757475083</v>
      </c>
      <c r="W6" s="87" t="n">
        <v>4219.83388704319</v>
      </c>
      <c r="X6" s="87" t="n">
        <v>5984.49169435216</v>
      </c>
      <c r="Y6" s="87" t="n">
        <v>7672.42524916944</v>
      </c>
      <c r="Z6" s="85" t="n"/>
      <c r="AA6" s="87" t="n">
        <v>2636.55462184874</v>
      </c>
      <c r="AB6" s="87" t="n">
        <v>4833.68347338936</v>
      </c>
      <c r="AC6" s="87" t="n">
        <v>6855.04201680672</v>
      </c>
      <c r="AD6" s="87" t="n">
        <v>8788.515406162471</v>
      </c>
      <c r="AE6" s="85" t="n"/>
      <c r="AF6" s="87" t="n">
        <v>2865.31786627695</v>
      </c>
      <c r="AG6" s="87" t="n">
        <v>5253.08275484107</v>
      </c>
      <c r="AH6" s="87" t="n">
        <v>7449.82645232006</v>
      </c>
      <c r="AI6" s="87" t="n">
        <v>9551.059554256481</v>
      </c>
      <c r="AJ6" s="85" t="n"/>
      <c r="AK6" s="87" t="n">
        <v>3101.98624904507</v>
      </c>
      <c r="AL6" s="87" t="n">
        <v>5686.97478991597</v>
      </c>
      <c r="AM6" s="87" t="n">
        <v>8065.16424751719</v>
      </c>
      <c r="AN6" s="87" t="n">
        <v>10339.9541634836</v>
      </c>
      <c r="AO6" s="85" t="n"/>
      <c r="AP6" s="86" t="n"/>
    </row>
    <row r="7">
      <c r="A7" s="21" t="inlineStr">
        <is>
          <t>DAU 日活-合计 (千人)</t>
        </is>
      </c>
      <c r="B7" s="84" t="n">
        <v>0</v>
      </c>
      <c r="C7" s="84" t="n">
        <v>0</v>
      </c>
      <c r="D7" s="84" t="n">
        <v>0</v>
      </c>
      <c r="E7" s="84" t="n">
        <v>0</v>
      </c>
      <c r="F7" s="85" t="n"/>
      <c r="G7" s="84" t="n">
        <v>337.5</v>
      </c>
      <c r="H7" s="84" t="n">
        <v>618.75</v>
      </c>
      <c r="I7" s="84" t="n">
        <v>877.5</v>
      </c>
      <c r="J7" s="84" t="n">
        <v>1125</v>
      </c>
      <c r="K7" s="85" t="n"/>
      <c r="L7" s="84" t="n">
        <v>525</v>
      </c>
      <c r="M7" s="84" t="n">
        <v>962.5</v>
      </c>
      <c r="N7" s="84" t="n">
        <v>1365</v>
      </c>
      <c r="O7" s="84" t="n">
        <v>1750</v>
      </c>
      <c r="P7" s="85" t="n"/>
      <c r="Q7" s="84" t="n">
        <v>697.5</v>
      </c>
      <c r="R7" s="84" t="n">
        <v>1278.75</v>
      </c>
      <c r="S7" s="84" t="n">
        <v>1813.5</v>
      </c>
      <c r="T7" s="84" t="n">
        <v>2325</v>
      </c>
      <c r="U7" s="85" t="n"/>
      <c r="V7" s="84" t="n">
        <v>825</v>
      </c>
      <c r="W7" s="84" t="n">
        <v>1512.5</v>
      </c>
      <c r="X7" s="84" t="n">
        <v>2145</v>
      </c>
      <c r="Y7" s="84" t="n">
        <v>2750</v>
      </c>
      <c r="Z7" s="85" t="n"/>
      <c r="AA7" s="84" t="n">
        <v>915</v>
      </c>
      <c r="AB7" s="84" t="n">
        <v>1677.5</v>
      </c>
      <c r="AC7" s="84" t="n">
        <v>2379</v>
      </c>
      <c r="AD7" s="84" t="n">
        <v>3050</v>
      </c>
      <c r="AE7" s="85" t="n"/>
      <c r="AF7" s="84" t="n">
        <v>982.5</v>
      </c>
      <c r="AG7" s="84" t="n">
        <v>1801.25</v>
      </c>
      <c r="AH7" s="84" t="n">
        <v>2554.5</v>
      </c>
      <c r="AI7" s="84" t="n">
        <v>3275</v>
      </c>
      <c r="AJ7" s="85" t="n"/>
      <c r="AK7" s="84" t="n">
        <v>1050</v>
      </c>
      <c r="AL7" s="84" t="n">
        <v>1925</v>
      </c>
      <c r="AM7" s="84" t="n">
        <v>2730</v>
      </c>
      <c r="AN7" s="84" t="n">
        <v>3500</v>
      </c>
      <c r="AO7" s="85" t="n"/>
      <c r="AP7" s="86" t="n"/>
    </row>
    <row r="8">
      <c r="A8" s="37" t="inlineStr">
        <is>
          <t>DAU 日活-中国 (千人)</t>
        </is>
      </c>
      <c r="B8" s="87" t="n">
        <v>0</v>
      </c>
      <c r="C8" s="87" t="n">
        <v>0</v>
      </c>
      <c r="D8" s="87" t="n">
        <v>0</v>
      </c>
      <c r="E8" s="87" t="n">
        <v>0</v>
      </c>
      <c r="F8" s="85" t="n"/>
      <c r="G8" s="87" t="n">
        <v>259.5</v>
      </c>
      <c r="H8" s="87" t="n">
        <v>475.75</v>
      </c>
      <c r="I8" s="87" t="n">
        <v>674.7</v>
      </c>
      <c r="J8" s="87" t="n">
        <v>865</v>
      </c>
      <c r="K8" s="85" t="n"/>
      <c r="L8" s="87" t="n">
        <v>385.2</v>
      </c>
      <c r="M8" s="87" t="n">
        <v>706.2</v>
      </c>
      <c r="N8" s="87" t="n">
        <v>1001.52</v>
      </c>
      <c r="O8" s="87" t="n">
        <v>1284</v>
      </c>
      <c r="P8" s="85" t="n"/>
      <c r="Q8" s="87" t="n">
        <v>491.175</v>
      </c>
      <c r="R8" s="87" t="n">
        <v>900.4875</v>
      </c>
      <c r="S8" s="87" t="n">
        <v>1277.055</v>
      </c>
      <c r="T8" s="87" t="n">
        <v>1637.25</v>
      </c>
      <c r="U8" s="85" t="n"/>
      <c r="V8" s="87" t="n">
        <v>556.5</v>
      </c>
      <c r="W8" s="87" t="n">
        <v>1020.25</v>
      </c>
      <c r="X8" s="87" t="n">
        <v>1446.9</v>
      </c>
      <c r="Y8" s="87" t="n">
        <v>1855</v>
      </c>
      <c r="Z8" s="85" t="n"/>
      <c r="AA8" s="87" t="n">
        <v>597.9</v>
      </c>
      <c r="AB8" s="87" t="n">
        <v>1096.15</v>
      </c>
      <c r="AC8" s="87" t="n">
        <v>1554.54</v>
      </c>
      <c r="AD8" s="87" t="n">
        <v>1993</v>
      </c>
      <c r="AE8" s="85" t="n"/>
      <c r="AF8" s="87" t="n">
        <v>616.5</v>
      </c>
      <c r="AG8" s="87" t="n">
        <v>1130.25</v>
      </c>
      <c r="AH8" s="87" t="n">
        <v>1602.9</v>
      </c>
      <c r="AI8" s="87" t="n">
        <v>2055</v>
      </c>
      <c r="AJ8" s="85" t="n"/>
      <c r="AK8" s="87" t="n">
        <v>630</v>
      </c>
      <c r="AL8" s="87" t="n">
        <v>1155</v>
      </c>
      <c r="AM8" s="87" t="n">
        <v>1638</v>
      </c>
      <c r="AN8" s="87" t="n">
        <v>2100</v>
      </c>
      <c r="AO8" s="85" t="n"/>
      <c r="AP8" s="86" t="n"/>
    </row>
    <row r="9">
      <c r="A9" s="38" t="inlineStr">
        <is>
          <t>DAU 日活-海外 (千人)</t>
        </is>
      </c>
      <c r="B9" s="84" t="n">
        <v>0</v>
      </c>
      <c r="C9" s="84" t="n">
        <v>0</v>
      </c>
      <c r="D9" s="84" t="n">
        <v>0</v>
      </c>
      <c r="E9" s="84" t="n">
        <v>0</v>
      </c>
      <c r="F9" s="85" t="n"/>
      <c r="G9" s="84" t="n">
        <v>78</v>
      </c>
      <c r="H9" s="84" t="n">
        <v>143</v>
      </c>
      <c r="I9" s="84" t="n">
        <v>202.8</v>
      </c>
      <c r="J9" s="84" t="n">
        <v>260</v>
      </c>
      <c r="K9" s="85" t="n"/>
      <c r="L9" s="84" t="n">
        <v>139.8</v>
      </c>
      <c r="M9" s="84" t="n">
        <v>256.3</v>
      </c>
      <c r="N9" s="84" t="n">
        <v>363.48</v>
      </c>
      <c r="O9" s="84" t="n">
        <v>466</v>
      </c>
      <c r="P9" s="85" t="n"/>
      <c r="Q9" s="84" t="n">
        <v>206.325</v>
      </c>
      <c r="R9" s="84" t="n">
        <v>378.2625</v>
      </c>
      <c r="S9" s="84" t="n">
        <v>536.4450000000001</v>
      </c>
      <c r="T9" s="84" t="n">
        <v>687.75</v>
      </c>
      <c r="U9" s="85" t="n"/>
      <c r="V9" s="84" t="n">
        <v>268.5</v>
      </c>
      <c r="W9" s="84" t="n">
        <v>492.25</v>
      </c>
      <c r="X9" s="84" t="n">
        <v>698.1</v>
      </c>
      <c r="Y9" s="84" t="n">
        <v>895</v>
      </c>
      <c r="Z9" s="85" t="n"/>
      <c r="AA9" s="84" t="n">
        <v>317.1</v>
      </c>
      <c r="AB9" s="84" t="n">
        <v>581.35</v>
      </c>
      <c r="AC9" s="84" t="n">
        <v>824.46</v>
      </c>
      <c r="AD9" s="84" t="n">
        <v>1057</v>
      </c>
      <c r="AE9" s="85" t="n"/>
      <c r="AF9" s="84" t="n">
        <v>366</v>
      </c>
      <c r="AG9" s="84" t="n">
        <v>671</v>
      </c>
      <c r="AH9" s="84" t="n">
        <v>951.6</v>
      </c>
      <c r="AI9" s="84" t="n">
        <v>1220</v>
      </c>
      <c r="AJ9" s="85" t="n"/>
      <c r="AK9" s="84" t="n">
        <v>420</v>
      </c>
      <c r="AL9" s="84" t="n">
        <v>770</v>
      </c>
      <c r="AM9" s="84" t="n">
        <v>1092</v>
      </c>
      <c r="AN9" s="84" t="n">
        <v>1400</v>
      </c>
      <c r="AO9" s="85" t="n"/>
      <c r="AP9" s="86" t="n"/>
    </row>
    <row r="10">
      <c r="A10" s="23" t="inlineStr">
        <is>
          <t>付费用户-中国 (人)</t>
        </is>
      </c>
      <c r="B10" s="87" t="n">
        <v>0</v>
      </c>
      <c r="C10" s="87" t="n">
        <v>0</v>
      </c>
      <c r="D10" s="87" t="n">
        <v>0</v>
      </c>
      <c r="E10" s="87" t="n">
        <v>0</v>
      </c>
      <c r="F10" s="88" t="n"/>
      <c r="G10" s="87" t="n">
        <v>18990</v>
      </c>
      <c r="H10" s="87" t="n">
        <v>34815</v>
      </c>
      <c r="I10" s="87" t="n">
        <v>49374</v>
      </c>
      <c r="J10" s="87" t="n">
        <v>63300</v>
      </c>
      <c r="K10" s="88" t="n"/>
      <c r="L10" s="87" t="n">
        <v>31980</v>
      </c>
      <c r="M10" s="87" t="n">
        <v>58630</v>
      </c>
      <c r="N10" s="87" t="n">
        <v>83148</v>
      </c>
      <c r="O10" s="87" t="n">
        <v>106600</v>
      </c>
      <c r="P10" s="88" t="n"/>
      <c r="Q10" s="87" t="n">
        <v>45268.875</v>
      </c>
      <c r="R10" s="87" t="n">
        <v>82992.9375</v>
      </c>
      <c r="S10" s="87" t="n">
        <v>117699.075</v>
      </c>
      <c r="T10" s="87" t="n">
        <v>150896.25</v>
      </c>
      <c r="U10" s="88" t="n"/>
      <c r="V10" s="87" t="n">
        <v>55269</v>
      </c>
      <c r="W10" s="87" t="n">
        <v>101326.5</v>
      </c>
      <c r="X10" s="87" t="n">
        <v>143699.4</v>
      </c>
      <c r="Y10" s="87" t="n">
        <v>184230</v>
      </c>
      <c r="Z10" s="88" t="n"/>
      <c r="AA10" s="87" t="n">
        <v>62323.5</v>
      </c>
      <c r="AB10" s="87" t="n">
        <v>114259.75</v>
      </c>
      <c r="AC10" s="87" t="n">
        <v>162041.1</v>
      </c>
      <c r="AD10" s="87" t="n">
        <v>207745</v>
      </c>
      <c r="AE10" s="88" t="n"/>
      <c r="AF10" s="87" t="n">
        <v>67272.75</v>
      </c>
      <c r="AG10" s="87" t="n">
        <v>123333.375</v>
      </c>
      <c r="AH10" s="87" t="n">
        <v>174909.15</v>
      </c>
      <c r="AI10" s="87" t="n">
        <v>224242.5</v>
      </c>
      <c r="AJ10" s="88" t="n"/>
      <c r="AK10" s="87" t="n">
        <v>71865</v>
      </c>
      <c r="AL10" s="87" t="n">
        <v>131752.5</v>
      </c>
      <c r="AM10" s="87" t="n">
        <v>186849</v>
      </c>
      <c r="AN10" s="87" t="n">
        <v>239550</v>
      </c>
      <c r="AO10" s="88" t="n"/>
      <c r="AP10" s="89" t="n"/>
    </row>
    <row r="11">
      <c r="A11" s="21" t="inlineStr">
        <is>
          <t>付费用户-海外 (人)</t>
        </is>
      </c>
      <c r="B11" s="84" t="n">
        <v>0</v>
      </c>
      <c r="C11" s="84" t="n">
        <v>0</v>
      </c>
      <c r="D11" s="84" t="n">
        <v>0</v>
      </c>
      <c r="E11" s="84" t="n">
        <v>0</v>
      </c>
      <c r="F11" s="88" t="n"/>
      <c r="G11" s="84" t="n">
        <v>7320</v>
      </c>
      <c r="H11" s="84" t="n">
        <v>13420</v>
      </c>
      <c r="I11" s="84" t="n">
        <v>19032</v>
      </c>
      <c r="J11" s="84" t="n">
        <v>24400</v>
      </c>
      <c r="K11" s="88" t="n"/>
      <c r="L11" s="84" t="n">
        <v>14466</v>
      </c>
      <c r="M11" s="84" t="n">
        <v>26521</v>
      </c>
      <c r="N11" s="84" t="n">
        <v>37611.6</v>
      </c>
      <c r="O11" s="84" t="n">
        <v>48220</v>
      </c>
      <c r="P11" s="88" t="n"/>
      <c r="Q11" s="84" t="n">
        <v>23356.5</v>
      </c>
      <c r="R11" s="84" t="n">
        <v>42820.25</v>
      </c>
      <c r="S11" s="84" t="n">
        <v>60726.9</v>
      </c>
      <c r="T11" s="84" t="n">
        <v>77855</v>
      </c>
      <c r="U11" s="88" t="n"/>
      <c r="V11" s="84" t="n">
        <v>31684.5</v>
      </c>
      <c r="W11" s="84" t="n">
        <v>58088.25</v>
      </c>
      <c r="X11" s="84" t="n">
        <v>82379.7</v>
      </c>
      <c r="Y11" s="84" t="n">
        <v>105615</v>
      </c>
      <c r="Z11" s="88" t="n"/>
      <c r="AA11" s="84" t="n">
        <v>38952</v>
      </c>
      <c r="AB11" s="84" t="n">
        <v>71412</v>
      </c>
      <c r="AC11" s="84" t="n">
        <v>101275.2</v>
      </c>
      <c r="AD11" s="84" t="n">
        <v>129840</v>
      </c>
      <c r="AE11" s="88" t="n"/>
      <c r="AF11" s="84" t="n">
        <v>46717.5</v>
      </c>
      <c r="AG11" s="84" t="n">
        <v>85648.75</v>
      </c>
      <c r="AH11" s="84" t="n">
        <v>121465.5</v>
      </c>
      <c r="AI11" s="84" t="n">
        <v>155725</v>
      </c>
      <c r="AJ11" s="88" t="n"/>
      <c r="AK11" s="84" t="n">
        <v>55620</v>
      </c>
      <c r="AL11" s="84" t="n">
        <v>101970</v>
      </c>
      <c r="AM11" s="84" t="n">
        <v>144612</v>
      </c>
      <c r="AN11" s="84" t="n">
        <v>185400</v>
      </c>
      <c r="AO11" s="88" t="n"/>
      <c r="AP11" s="89" t="n"/>
    </row>
    <row r="12">
      <c r="A12" s="27" t="inlineStr">
        <is>
          <t>Aivilization 收入（加权）</t>
        </is>
      </c>
      <c r="B12" s="83" t="n">
        <v>0</v>
      </c>
      <c r="C12" s="83" t="n">
        <v>0</v>
      </c>
      <c r="D12" s="83" t="n">
        <v>0</v>
      </c>
      <c r="E12" s="83" t="n">
        <v>0</v>
      </c>
      <c r="F12" s="29" t="n"/>
      <c r="G12" s="83" t="n">
        <v>0</v>
      </c>
      <c r="H12" s="83" t="n">
        <v>0</v>
      </c>
      <c r="I12" s="83" t="n">
        <v>0</v>
      </c>
      <c r="J12" s="83" t="n">
        <v>0</v>
      </c>
      <c r="K12" s="29" t="n"/>
      <c r="L12" s="83" t="n">
        <v>0</v>
      </c>
      <c r="M12" s="83" t="n">
        <v>0</v>
      </c>
      <c r="N12" s="83" t="n">
        <v>0</v>
      </c>
      <c r="O12" s="83" t="n">
        <v>0</v>
      </c>
      <c r="P12" s="29" t="n"/>
      <c r="Q12" s="83" t="n">
        <v>0</v>
      </c>
      <c r="R12" s="83" t="n">
        <v>0</v>
      </c>
      <c r="S12" s="83" t="n">
        <v>0</v>
      </c>
      <c r="T12" s="83" t="n">
        <v>0</v>
      </c>
      <c r="U12" s="29" t="n"/>
      <c r="V12" s="83" t="n">
        <v>0</v>
      </c>
      <c r="W12" s="83" t="n">
        <v>0</v>
      </c>
      <c r="X12" s="83" t="n">
        <v>0</v>
      </c>
      <c r="Y12" s="83" t="n">
        <v>0</v>
      </c>
      <c r="Z12" s="29" t="n"/>
      <c r="AA12" s="83" t="n">
        <v>0</v>
      </c>
      <c r="AB12" s="83" t="n">
        <v>0</v>
      </c>
      <c r="AC12" s="83" t="n">
        <v>0</v>
      </c>
      <c r="AD12" s="83" t="n">
        <v>0</v>
      </c>
      <c r="AE12" s="29" t="n"/>
      <c r="AF12" s="83" t="n">
        <v>0</v>
      </c>
      <c r="AG12" s="83" t="n">
        <v>0</v>
      </c>
      <c r="AH12" s="83" t="n">
        <v>0</v>
      </c>
      <c r="AI12" s="83" t="n">
        <v>0</v>
      </c>
      <c r="AJ12" s="29" t="n"/>
      <c r="AK12" s="83" t="n">
        <v>0</v>
      </c>
      <c r="AL12" s="83" t="n">
        <v>0</v>
      </c>
      <c r="AM12" s="83" t="n">
        <v>0</v>
      </c>
      <c r="AN12" s="83" t="n">
        <v>0</v>
      </c>
      <c r="AO12" s="29" t="n"/>
      <c r="AP12" s="29" t="n"/>
    </row>
    <row r="13">
      <c r="A13" s="23" t="inlineStr">
        <is>
          <t>收入-中国 (HKD)</t>
        </is>
      </c>
      <c r="B13" s="87" t="n">
        <v>0</v>
      </c>
      <c r="C13" s="87" t="n">
        <v>0</v>
      </c>
      <c r="D13" s="87" t="n">
        <v>0</v>
      </c>
      <c r="E13" s="87" t="n">
        <v>0</v>
      </c>
      <c r="F13" s="88">
        <f>SUM(B13:E13)</f>
        <v/>
      </c>
      <c r="G13" s="87" t="n">
        <v>10917504</v>
      </c>
      <c r="H13" s="87" t="n">
        <v>20015424</v>
      </c>
      <c r="I13" s="87" t="n">
        <v>28385510.4</v>
      </c>
      <c r="J13" s="87" t="n">
        <v>36391680</v>
      </c>
      <c r="K13" s="88">
        <f>SUM(G13:J13)</f>
        <v/>
      </c>
      <c r="L13" s="87" t="n">
        <v>22758840</v>
      </c>
      <c r="M13" s="87" t="n">
        <v>41724540</v>
      </c>
      <c r="N13" s="87" t="n">
        <v>59172984</v>
      </c>
      <c r="O13" s="87" t="n">
        <v>75862800</v>
      </c>
      <c r="P13" s="88">
        <f>SUM(L13:O13)</f>
        <v/>
      </c>
      <c r="Q13" s="87" t="n">
        <v>36302069.7</v>
      </c>
      <c r="R13" s="87" t="n">
        <v>66553794.45</v>
      </c>
      <c r="S13" s="87" t="n">
        <v>94385381.22</v>
      </c>
      <c r="T13" s="87" t="n">
        <v>121006899</v>
      </c>
      <c r="U13" s="88">
        <f>SUM(Q13:T13)</f>
        <v/>
      </c>
      <c r="V13" s="87" t="n">
        <v>47959025.4</v>
      </c>
      <c r="W13" s="87" t="n">
        <v>87924879.90000001</v>
      </c>
      <c r="X13" s="87" t="n">
        <v>124693466.04</v>
      </c>
      <c r="Y13" s="87" t="n">
        <v>159863418</v>
      </c>
      <c r="Z13" s="88">
        <f>SUM(V13:Y13)</f>
        <v/>
      </c>
      <c r="AA13" s="87" t="n">
        <v>58241570.4</v>
      </c>
      <c r="AB13" s="87" t="n">
        <v>106776212.4</v>
      </c>
      <c r="AC13" s="87" t="n">
        <v>151428083.04</v>
      </c>
      <c r="AD13" s="87" t="n">
        <v>194138568</v>
      </c>
      <c r="AE13" s="88">
        <f>SUM(AA13:AD13)</f>
        <v/>
      </c>
      <c r="AF13" s="87" t="n">
        <v>65936332.8</v>
      </c>
      <c r="AG13" s="87" t="n">
        <v>120883276.8</v>
      </c>
      <c r="AH13" s="87" t="n">
        <v>171434465.28</v>
      </c>
      <c r="AI13" s="87" t="n">
        <v>219787776</v>
      </c>
      <c r="AJ13" s="88">
        <f>SUM(AF13:AI13)</f>
        <v/>
      </c>
      <c r="AK13" s="87" t="n">
        <v>73756332</v>
      </c>
      <c r="AL13" s="87" t="n">
        <v>135219942</v>
      </c>
      <c r="AM13" s="87" t="n">
        <v>191766463.2</v>
      </c>
      <c r="AN13" s="87" t="n">
        <v>245854440</v>
      </c>
      <c r="AO13" s="88">
        <f>SUM(AK13:AN13)</f>
        <v/>
      </c>
      <c r="AP13" s="89">
        <f>SUM(B13:E13)+SUM(G13:J13)+SUM(L13:O13)+SUM(Q13:T13)+SUM(V13:Y13)+SUM(AA13:AD13)+SUM(AF13:AI13)+SUM(AK13:AN13)</f>
        <v/>
      </c>
    </row>
    <row r="14">
      <c r="A14" s="21" t="inlineStr">
        <is>
          <t>收入-海外 (HKD)</t>
        </is>
      </c>
      <c r="B14" s="84" t="n">
        <v>0</v>
      </c>
      <c r="C14" s="84" t="n">
        <v>0</v>
      </c>
      <c r="D14" s="84" t="n">
        <v>0</v>
      </c>
      <c r="E14" s="84" t="n">
        <v>0</v>
      </c>
      <c r="F14" s="88">
        <f>SUM(B14:E14)</f>
        <v/>
      </c>
      <c r="G14" s="84" t="n">
        <v>5294484</v>
      </c>
      <c r="H14" s="84" t="n">
        <v>9706554</v>
      </c>
      <c r="I14" s="84" t="n">
        <v>13765658.4</v>
      </c>
      <c r="J14" s="84" t="n">
        <v>17648280</v>
      </c>
      <c r="K14" s="88">
        <f>SUM(G14:J14)</f>
        <v/>
      </c>
      <c r="L14" s="84" t="n">
        <v>12068784</v>
      </c>
      <c r="M14" s="84" t="n">
        <v>22126104</v>
      </c>
      <c r="N14" s="84" t="n">
        <v>31378838.4</v>
      </c>
      <c r="O14" s="84" t="n">
        <v>40229280</v>
      </c>
      <c r="P14" s="88">
        <f>SUM(L14:O14)</f>
        <v/>
      </c>
      <c r="Q14" s="84" t="n">
        <v>20959052.4</v>
      </c>
      <c r="R14" s="84" t="n">
        <v>38424929.4</v>
      </c>
      <c r="S14" s="84" t="n">
        <v>54493536.24</v>
      </c>
      <c r="T14" s="84" t="n">
        <v>69863508</v>
      </c>
      <c r="U14" s="88">
        <f>SUM(Q14:T14)</f>
        <v/>
      </c>
      <c r="V14" s="84" t="n">
        <v>29818081.8</v>
      </c>
      <c r="W14" s="84" t="n">
        <v>54666483.3</v>
      </c>
      <c r="X14" s="84" t="n">
        <v>77527012.68000001</v>
      </c>
      <c r="Y14" s="84" t="n">
        <v>99393606</v>
      </c>
      <c r="Z14" s="88">
        <f>SUM(V14:Y14)</f>
        <v/>
      </c>
      <c r="AA14" s="84" t="n">
        <v>37959386.4</v>
      </c>
      <c r="AB14" s="84" t="n">
        <v>69592208.40000001</v>
      </c>
      <c r="AC14" s="84" t="n">
        <v>98694404.64</v>
      </c>
      <c r="AD14" s="84" t="n">
        <v>126531288</v>
      </c>
      <c r="AE14" s="88">
        <f>SUM(AA14:AD14)</f>
        <v/>
      </c>
      <c r="AF14" s="84" t="n">
        <v>47051128.8</v>
      </c>
      <c r="AG14" s="84" t="n">
        <v>86260402.8</v>
      </c>
      <c r="AH14" s="84" t="n">
        <v>122332934.88</v>
      </c>
      <c r="AI14" s="84" t="n">
        <v>156837096</v>
      </c>
      <c r="AJ14" s="88">
        <f>SUM(AF14:AI14)</f>
        <v/>
      </c>
      <c r="AK14" s="84" t="n">
        <v>58428864</v>
      </c>
      <c r="AL14" s="84" t="n">
        <v>107119584</v>
      </c>
      <c r="AM14" s="84" t="n">
        <v>151915046.4</v>
      </c>
      <c r="AN14" s="84" t="n">
        <v>194762880</v>
      </c>
      <c r="AO14" s="88">
        <f>SUM(AK14:AN14)</f>
        <v/>
      </c>
      <c r="AP14" s="89">
        <f>SUM(B14:E14)+SUM(G14:J14)+SUM(L14:O14)+SUM(Q14:T14)+SUM(V14:Y14)+SUM(AA14:AD14)+SUM(AF14:AI14)+SUM(AK14:AN14)</f>
        <v/>
      </c>
    </row>
    <row r="15">
      <c r="A15" s="19" t="inlineStr">
        <is>
          <t>Aivilization 收入-合计 (HKD)</t>
        </is>
      </c>
      <c r="B15" s="90" t="n">
        <v>0</v>
      </c>
      <c r="C15" s="90" t="n">
        <v>0</v>
      </c>
      <c r="D15" s="90" t="n">
        <v>0</v>
      </c>
      <c r="E15" s="90" t="n">
        <v>0</v>
      </c>
      <c r="F15" s="90">
        <f>SUM(B15:E15)</f>
        <v/>
      </c>
      <c r="G15" s="90" t="n">
        <v>16211988</v>
      </c>
      <c r="H15" s="90" t="n">
        <v>29721978</v>
      </c>
      <c r="I15" s="90" t="n">
        <v>42151168.8</v>
      </c>
      <c r="J15" s="90" t="n">
        <v>54039960</v>
      </c>
      <c r="K15" s="90">
        <f>SUM(G15:J15)</f>
        <v/>
      </c>
      <c r="L15" s="90" t="n">
        <v>34827624</v>
      </c>
      <c r="M15" s="90" t="n">
        <v>63850644</v>
      </c>
      <c r="N15" s="90" t="n">
        <v>90551822.40000001</v>
      </c>
      <c r="O15" s="90" t="n">
        <v>116092080</v>
      </c>
      <c r="P15" s="90">
        <f>SUM(L15:O15)</f>
        <v/>
      </c>
      <c r="Q15" s="90" t="n">
        <v>57261122.1</v>
      </c>
      <c r="R15" s="90" t="n">
        <v>104978723.85</v>
      </c>
      <c r="S15" s="90" t="n">
        <v>148878917.46</v>
      </c>
      <c r="T15" s="90" t="n">
        <v>190870407</v>
      </c>
      <c r="U15" s="90">
        <f>SUM(Q15:T15)</f>
        <v/>
      </c>
      <c r="V15" s="90" t="n">
        <v>77777107.2</v>
      </c>
      <c r="W15" s="90" t="n">
        <v>142591363.2</v>
      </c>
      <c r="X15" s="90" t="n">
        <v>202220478.72</v>
      </c>
      <c r="Y15" s="90" t="n">
        <v>259257024</v>
      </c>
      <c r="Z15" s="90">
        <f>SUM(V15:Y15)</f>
        <v/>
      </c>
      <c r="AA15" s="90" t="n">
        <v>96200956.8</v>
      </c>
      <c r="AB15" s="90" t="n">
        <v>176368420.8</v>
      </c>
      <c r="AC15" s="90" t="n">
        <v>250122487.68</v>
      </c>
      <c r="AD15" s="90" t="n">
        <v>320669856</v>
      </c>
      <c r="AE15" s="90">
        <f>SUM(AA15:AD15)</f>
        <v/>
      </c>
      <c r="AF15" s="90" t="n">
        <v>112987461.6</v>
      </c>
      <c r="AG15" s="90" t="n">
        <v>207143679.6</v>
      </c>
      <c r="AH15" s="90" t="n">
        <v>293767400.16</v>
      </c>
      <c r="AI15" s="90" t="n">
        <v>376624872</v>
      </c>
      <c r="AJ15" s="90">
        <f>SUM(AF15:AI15)</f>
        <v/>
      </c>
      <c r="AK15" s="90" t="n">
        <v>132185196</v>
      </c>
      <c r="AL15" s="90" t="n">
        <v>242339526</v>
      </c>
      <c r="AM15" s="90" t="n">
        <v>343681509.6</v>
      </c>
      <c r="AN15" s="90" t="n">
        <v>440617320</v>
      </c>
      <c r="AO15" s="90">
        <f>SUM(AK15:AN15)</f>
        <v/>
      </c>
      <c r="AP15" s="90">
        <f>SUM(B15:E15)+SUM(G15:J15)+SUM(L15:O15)+SUM(Q15:T15)+SUM(V15:Y15)+SUM(AA15:AD15)+SUM(AF15:AI15)+SUM(AK15:AN15)</f>
        <v/>
      </c>
    </row>
    <row r="16">
      <c r="A16" s="27" t="inlineStr">
        <is>
          <t>产品2 / 产品3 / Agentic World Engine（共用）</t>
        </is>
      </c>
      <c r="B16" s="83" t="n">
        <v>0</v>
      </c>
      <c r="C16" s="83" t="n">
        <v>0</v>
      </c>
      <c r="D16" s="83" t="n">
        <v>0</v>
      </c>
      <c r="E16" s="83" t="n">
        <v>0</v>
      </c>
      <c r="F16" s="29" t="n"/>
      <c r="G16" s="83" t="n">
        <v>0</v>
      </c>
      <c r="H16" s="83" t="n">
        <v>0</v>
      </c>
      <c r="I16" s="83" t="n">
        <v>0</v>
      </c>
      <c r="J16" s="83" t="n">
        <v>0</v>
      </c>
      <c r="K16" s="29" t="n"/>
      <c r="L16" s="83" t="n">
        <v>0</v>
      </c>
      <c r="M16" s="83" t="n">
        <v>0</v>
      </c>
      <c r="N16" s="83" t="n">
        <v>0</v>
      </c>
      <c r="O16" s="83" t="n">
        <v>0</v>
      </c>
      <c r="P16" s="29" t="n"/>
      <c r="Q16" s="83" t="n">
        <v>0</v>
      </c>
      <c r="R16" s="83" t="n">
        <v>0</v>
      </c>
      <c r="S16" s="83" t="n">
        <v>0</v>
      </c>
      <c r="T16" s="83" t="n">
        <v>0</v>
      </c>
      <c r="U16" s="29" t="n"/>
      <c r="V16" s="83" t="n">
        <v>0</v>
      </c>
      <c r="W16" s="83" t="n">
        <v>0</v>
      </c>
      <c r="X16" s="83" t="n">
        <v>0</v>
      </c>
      <c r="Y16" s="83" t="n">
        <v>0</v>
      </c>
      <c r="Z16" s="29" t="n"/>
      <c r="AA16" s="83" t="n">
        <v>0</v>
      </c>
      <c r="AB16" s="83" t="n">
        <v>0</v>
      </c>
      <c r="AC16" s="83" t="n">
        <v>0</v>
      </c>
      <c r="AD16" s="83" t="n">
        <v>0</v>
      </c>
      <c r="AE16" s="29" t="n"/>
      <c r="AF16" s="83" t="n">
        <v>0</v>
      </c>
      <c r="AG16" s="83" t="n">
        <v>0</v>
      </c>
      <c r="AH16" s="83" t="n">
        <v>0</v>
      </c>
      <c r="AI16" s="83" t="n">
        <v>0</v>
      </c>
      <c r="AJ16" s="29" t="n"/>
      <c r="AK16" s="83" t="n">
        <v>0</v>
      </c>
      <c r="AL16" s="83" t="n">
        <v>0</v>
      </c>
      <c r="AM16" s="83" t="n">
        <v>0</v>
      </c>
      <c r="AN16" s="83" t="n">
        <v>0</v>
      </c>
      <c r="AO16" s="29" t="n"/>
      <c r="AP16" s="29" t="n"/>
    </row>
    <row r="17">
      <c r="A17" s="23" t="inlineStr">
        <is>
          <t>产品2 注册 (千人)</t>
        </is>
      </c>
      <c r="B17" s="87" t="n">
        <v>0</v>
      </c>
      <c r="C17" s="87" t="n">
        <v>0</v>
      </c>
      <c r="D17" s="87" t="n">
        <v>0</v>
      </c>
      <c r="E17" s="87" t="n">
        <v>0</v>
      </c>
      <c r="F17" s="85" t="n"/>
      <c r="G17" s="87" t="n">
        <v>0</v>
      </c>
      <c r="H17" s="87" t="n">
        <v>0</v>
      </c>
      <c r="I17" s="87" t="n">
        <v>0</v>
      </c>
      <c r="J17" s="87" t="n">
        <v>0</v>
      </c>
      <c r="K17" s="85" t="n"/>
      <c r="L17" s="87" t="n">
        <v>5520</v>
      </c>
      <c r="M17" s="87" t="n">
        <v>5820</v>
      </c>
      <c r="N17" s="87" t="n">
        <v>6180</v>
      </c>
      <c r="O17" s="87" t="n">
        <v>6480</v>
      </c>
      <c r="P17" s="85" t="n"/>
      <c r="Q17" s="87" t="n">
        <v>17040</v>
      </c>
      <c r="R17" s="87" t="n">
        <v>17640</v>
      </c>
      <c r="S17" s="87" t="n">
        <v>18360</v>
      </c>
      <c r="T17" s="87" t="n">
        <v>18960</v>
      </c>
      <c r="U17" s="85" t="n"/>
      <c r="V17" s="87" t="n">
        <v>30880</v>
      </c>
      <c r="W17" s="87" t="n">
        <v>31580</v>
      </c>
      <c r="X17" s="87" t="n">
        <v>32420</v>
      </c>
      <c r="Y17" s="87" t="n">
        <v>33120</v>
      </c>
      <c r="Z17" s="85" t="n"/>
      <c r="AA17" s="87" t="n">
        <v>43040</v>
      </c>
      <c r="AB17" s="87" t="n">
        <v>43640</v>
      </c>
      <c r="AC17" s="87" t="n">
        <v>44360</v>
      </c>
      <c r="AD17" s="87" t="n">
        <v>44960</v>
      </c>
      <c r="AE17" s="85" t="n"/>
      <c r="AF17" s="87" t="n">
        <v>53200</v>
      </c>
      <c r="AG17" s="87" t="n">
        <v>53700</v>
      </c>
      <c r="AH17" s="87" t="n">
        <v>54300</v>
      </c>
      <c r="AI17" s="87" t="n">
        <v>54800</v>
      </c>
      <c r="AJ17" s="85" t="n"/>
      <c r="AK17" s="87" t="n">
        <v>61360</v>
      </c>
      <c r="AL17" s="87" t="n">
        <v>61760</v>
      </c>
      <c r="AM17" s="87" t="n">
        <v>62240</v>
      </c>
      <c r="AN17" s="87" t="n">
        <v>62640</v>
      </c>
      <c r="AO17" s="85" t="n"/>
      <c r="AP17" s="86" t="n"/>
    </row>
    <row r="18">
      <c r="A18" s="21" t="inlineStr">
        <is>
          <t>产品2 DAU (千人)</t>
        </is>
      </c>
      <c r="B18" s="84" t="n">
        <v>0</v>
      </c>
      <c r="C18" s="84" t="n">
        <v>0</v>
      </c>
      <c r="D18" s="84" t="n">
        <v>0</v>
      </c>
      <c r="E18" s="84" t="n">
        <v>0</v>
      </c>
      <c r="F18" s="85" t="n"/>
      <c r="G18" s="84" t="n">
        <v>0</v>
      </c>
      <c r="H18" s="84" t="n">
        <v>0</v>
      </c>
      <c r="I18" s="84" t="n">
        <v>0</v>
      </c>
      <c r="J18" s="84" t="n">
        <v>0</v>
      </c>
      <c r="K18" s="85" t="n"/>
      <c r="L18" s="84" t="n">
        <v>405.72</v>
      </c>
      <c r="M18" s="84" t="n">
        <v>833.49</v>
      </c>
      <c r="N18" s="84" t="n">
        <v>882</v>
      </c>
      <c r="O18" s="84" t="n">
        <v>930.51</v>
      </c>
      <c r="P18" s="85" t="n"/>
      <c r="Q18" s="84" t="n">
        <v>1566.72</v>
      </c>
      <c r="R18" s="84" t="n">
        <v>2358.24</v>
      </c>
      <c r="S18" s="84" t="n">
        <v>2448</v>
      </c>
      <c r="T18" s="84" t="n">
        <v>2537.76</v>
      </c>
      <c r="U18" s="85" t="n"/>
      <c r="V18" s="84" t="n">
        <v>3064.776</v>
      </c>
      <c r="W18" s="84" t="n">
        <v>3916.242</v>
      </c>
      <c r="X18" s="84" t="n">
        <v>4012.8</v>
      </c>
      <c r="Y18" s="84" t="n">
        <v>4109.358</v>
      </c>
      <c r="Z18" s="85" t="n"/>
      <c r="AA18" s="84" t="n">
        <v>4442.368</v>
      </c>
      <c r="AB18" s="84" t="n">
        <v>5131.456</v>
      </c>
      <c r="AC18" s="84" t="n">
        <v>5209.6</v>
      </c>
      <c r="AD18" s="84" t="n">
        <v>5287.744</v>
      </c>
      <c r="AE18" s="85" t="n"/>
      <c r="AF18" s="84" t="n">
        <v>5423.76</v>
      </c>
      <c r="AG18" s="84" t="n">
        <v>5965.02</v>
      </c>
      <c r="AH18" s="84" t="n">
        <v>6026.4</v>
      </c>
      <c r="AI18" s="84" t="n">
        <v>6087.78</v>
      </c>
      <c r="AJ18" s="85" t="n"/>
      <c r="AK18" s="84" t="n">
        <v>6229.44</v>
      </c>
      <c r="AL18" s="84" t="n">
        <v>6648.48</v>
      </c>
      <c r="AM18" s="84" t="n">
        <v>6696</v>
      </c>
      <c r="AN18" s="84" t="n">
        <v>6743.52</v>
      </c>
      <c r="AO18" s="85" t="n"/>
      <c r="AP18" s="86" t="n"/>
    </row>
    <row r="19">
      <c r="A19" s="19" t="inlineStr">
        <is>
          <t>产品2 收入 (HKD)</t>
        </is>
      </c>
      <c r="B19" s="90" t="n">
        <v>0</v>
      </c>
      <c r="C19" s="90" t="n">
        <v>0</v>
      </c>
      <c r="D19" s="90" t="n">
        <v>0</v>
      </c>
      <c r="E19" s="90" t="n">
        <v>0</v>
      </c>
      <c r="F19" s="90">
        <f>SUM(B19:E19)</f>
        <v/>
      </c>
      <c r="G19" s="90" t="n">
        <v>0</v>
      </c>
      <c r="H19" s="90" t="n">
        <v>0</v>
      </c>
      <c r="I19" s="90" t="n">
        <v>0</v>
      </c>
      <c r="J19" s="90" t="n">
        <v>0</v>
      </c>
      <c r="K19" s="90">
        <f>SUM(G19:J19)</f>
        <v/>
      </c>
      <c r="L19" s="90" t="n">
        <v>5401999.512</v>
      </c>
      <c r="M19" s="90" t="n">
        <v>11097585.954</v>
      </c>
      <c r="N19" s="90" t="n">
        <v>11743477.2</v>
      </c>
      <c r="O19" s="90" t="n">
        <v>12389368.446</v>
      </c>
      <c r="P19" s="90">
        <f>SUM(L19:O19)</f>
        <v/>
      </c>
      <c r="Q19" s="90" t="n">
        <v>30032894.3616</v>
      </c>
      <c r="R19" s="90" t="n">
        <v>45205762.8672</v>
      </c>
      <c r="S19" s="90" t="n">
        <v>46926397.44</v>
      </c>
      <c r="T19" s="90" t="n">
        <v>48647032.0128</v>
      </c>
      <c r="U19" s="90">
        <f>SUM(Q19:T19)</f>
        <v/>
      </c>
      <c r="V19" s="90" t="n">
        <v>77366960.16192</v>
      </c>
      <c r="W19" s="90" t="n">
        <v>98861299.74864</v>
      </c>
      <c r="X19" s="90" t="n">
        <v>101298802.176</v>
      </c>
      <c r="Y19" s="90" t="n">
        <v>103736304.60336</v>
      </c>
      <c r="Z19" s="90">
        <f>SUM(V19:Y19)</f>
        <v/>
      </c>
      <c r="AA19" s="90" t="n">
        <v>133723095.36768</v>
      </c>
      <c r="AB19" s="90" t="n">
        <v>154465856.96256</v>
      </c>
      <c r="AC19" s="90" t="n">
        <v>156818128.896</v>
      </c>
      <c r="AD19" s="90" t="n">
        <v>159170400.82944</v>
      </c>
      <c r="AE19" s="90">
        <f>SUM(AA19:AD19)</f>
        <v/>
      </c>
      <c r="AF19" s="90" t="n">
        <v>192226949.3664</v>
      </c>
      <c r="AG19" s="90" t="n">
        <v>211410091.4328</v>
      </c>
      <c r="AH19" s="90" t="n">
        <v>213585499.296</v>
      </c>
      <c r="AI19" s="90" t="n">
        <v>215760907.1592</v>
      </c>
      <c r="AJ19" s="90">
        <f>SUM(AF19:AI19)</f>
        <v/>
      </c>
      <c r="AK19" s="90" t="n">
        <v>262384012.8</v>
      </c>
      <c r="AL19" s="90" t="n">
        <v>280033977.6</v>
      </c>
      <c r="AM19" s="90" t="n">
        <v>282035520</v>
      </c>
      <c r="AN19" s="90" t="n">
        <v>284037062.4</v>
      </c>
      <c r="AO19" s="90">
        <f>SUM(AK19:AN19)</f>
        <v/>
      </c>
      <c r="AP19" s="90">
        <f>SUM(B19:E19)+SUM(G19:J19)+SUM(L19:O19)+SUM(Q19:T19)+SUM(V19:Y19)+SUM(AA19:AD19)+SUM(AF19:AI19)+SUM(AK19:AN19)</f>
        <v/>
      </c>
    </row>
    <row r="20">
      <c r="A20" s="23" t="inlineStr">
        <is>
          <t>产品3 注册 (千人)</t>
        </is>
      </c>
      <c r="B20" s="87" t="n">
        <v>0</v>
      </c>
      <c r="C20" s="87" t="n">
        <v>0</v>
      </c>
      <c r="D20" s="87" t="n">
        <v>0</v>
      </c>
      <c r="E20" s="87" t="n">
        <v>0</v>
      </c>
      <c r="F20" s="85" t="n"/>
      <c r="G20" s="87" t="n">
        <v>0</v>
      </c>
      <c r="H20" s="87" t="n">
        <v>0</v>
      </c>
      <c r="I20" s="87" t="n">
        <v>0</v>
      </c>
      <c r="J20" s="87" t="n">
        <v>0</v>
      </c>
      <c r="K20" s="85" t="n"/>
      <c r="L20" s="87" t="n">
        <v>0</v>
      </c>
      <c r="M20" s="87" t="n">
        <v>0</v>
      </c>
      <c r="N20" s="87" t="n">
        <v>0</v>
      </c>
      <c r="O20" s="87" t="n">
        <v>0</v>
      </c>
      <c r="P20" s="85" t="n"/>
      <c r="Q20" s="87" t="n">
        <v>2760</v>
      </c>
      <c r="R20" s="87" t="n">
        <v>2910</v>
      </c>
      <c r="S20" s="87" t="n">
        <v>3090</v>
      </c>
      <c r="T20" s="87" t="n">
        <v>3240</v>
      </c>
      <c r="U20" s="85" t="n"/>
      <c r="V20" s="87" t="n">
        <v>9440</v>
      </c>
      <c r="W20" s="87" t="n">
        <v>9790</v>
      </c>
      <c r="X20" s="87" t="n">
        <v>10210</v>
      </c>
      <c r="Y20" s="87" t="n">
        <v>10560</v>
      </c>
      <c r="Z20" s="85" t="n"/>
      <c r="AA20" s="87" t="n">
        <v>19200</v>
      </c>
      <c r="AB20" s="87" t="n">
        <v>19700</v>
      </c>
      <c r="AC20" s="87" t="n">
        <v>20300</v>
      </c>
      <c r="AD20" s="87" t="n">
        <v>20800</v>
      </c>
      <c r="AE20" s="85" t="n"/>
      <c r="AF20" s="87" t="n">
        <v>27360</v>
      </c>
      <c r="AG20" s="87" t="n">
        <v>27760</v>
      </c>
      <c r="AH20" s="87" t="n">
        <v>28240</v>
      </c>
      <c r="AI20" s="87" t="n">
        <v>28640</v>
      </c>
      <c r="AJ20" s="85" t="n"/>
      <c r="AK20" s="87" t="n">
        <v>34440</v>
      </c>
      <c r="AL20" s="87" t="n">
        <v>34790</v>
      </c>
      <c r="AM20" s="87" t="n">
        <v>35210</v>
      </c>
      <c r="AN20" s="87" t="n">
        <v>35560</v>
      </c>
      <c r="AO20" s="85" t="n"/>
      <c r="AP20" s="86" t="n"/>
    </row>
    <row r="21">
      <c r="A21" s="21" t="inlineStr">
        <is>
          <t>产品3 DAU (千人)</t>
        </is>
      </c>
      <c r="B21" s="84" t="n">
        <v>0</v>
      </c>
      <c r="C21" s="84" t="n">
        <v>0</v>
      </c>
      <c r="D21" s="84" t="n">
        <v>0</v>
      </c>
      <c r="E21" s="84" t="n">
        <v>0</v>
      </c>
      <c r="F21" s="85" t="n"/>
      <c r="G21" s="84" t="n">
        <v>0</v>
      </c>
      <c r="H21" s="84" t="n">
        <v>0</v>
      </c>
      <c r="I21" s="84" t="n">
        <v>0</v>
      </c>
      <c r="J21" s="84" t="n">
        <v>0</v>
      </c>
      <c r="K21" s="85" t="n"/>
      <c r="L21" s="84" t="n">
        <v>0</v>
      </c>
      <c r="M21" s="84" t="n">
        <v>0</v>
      </c>
      <c r="N21" s="84" t="n">
        <v>0</v>
      </c>
      <c r="O21" s="84" t="n">
        <v>0</v>
      </c>
      <c r="P21" s="85" t="n"/>
      <c r="Q21" s="84" t="n">
        <v>235.98</v>
      </c>
      <c r="R21" s="84" t="n">
        <v>484.785</v>
      </c>
      <c r="S21" s="84" t="n">
        <v>513</v>
      </c>
      <c r="T21" s="84" t="n">
        <v>541.215</v>
      </c>
      <c r="U21" s="85" t="n"/>
      <c r="V21" s="84" t="n">
        <v>940.4640000000001</v>
      </c>
      <c r="W21" s="84" t="n">
        <v>1453.788</v>
      </c>
      <c r="X21" s="84" t="n">
        <v>1512</v>
      </c>
      <c r="Y21" s="84" t="n">
        <v>1570.212</v>
      </c>
      <c r="Z21" s="85" t="n"/>
      <c r="AA21" s="84" t="n">
        <v>1985.6</v>
      </c>
      <c r="AB21" s="84" t="n">
        <v>2645.2</v>
      </c>
      <c r="AC21" s="84" t="n">
        <v>2720</v>
      </c>
      <c r="AD21" s="84" t="n">
        <v>2794.8</v>
      </c>
      <c r="AE21" s="85" t="n"/>
      <c r="AF21" s="84" t="n">
        <v>3047.616</v>
      </c>
      <c r="AG21" s="84" t="n">
        <v>3546.972</v>
      </c>
      <c r="AH21" s="84" t="n">
        <v>3603.6</v>
      </c>
      <c r="AI21" s="84" t="n">
        <v>3660.228</v>
      </c>
      <c r="AJ21" s="85" t="n"/>
      <c r="AK21" s="84" t="n">
        <v>3796.352</v>
      </c>
      <c r="AL21" s="84" t="n">
        <v>4209.184</v>
      </c>
      <c r="AM21" s="84" t="n">
        <v>4256</v>
      </c>
      <c r="AN21" s="84" t="n">
        <v>4302.816</v>
      </c>
      <c r="AO21" s="85" t="n"/>
      <c r="AP21" s="86" t="n"/>
    </row>
    <row r="22">
      <c r="A22" s="19" t="inlineStr">
        <is>
          <t>产品3 收入 (HKD)</t>
        </is>
      </c>
      <c r="B22" s="90" t="n">
        <v>0</v>
      </c>
      <c r="C22" s="90" t="n">
        <v>0</v>
      </c>
      <c r="D22" s="90" t="n">
        <v>0</v>
      </c>
      <c r="E22" s="90" t="n">
        <v>0</v>
      </c>
      <c r="F22" s="90">
        <f>SUM(B22:E22)</f>
        <v/>
      </c>
      <c r="G22" s="90" t="n">
        <v>0</v>
      </c>
      <c r="H22" s="90" t="n">
        <v>0</v>
      </c>
      <c r="I22" s="90" t="n">
        <v>0</v>
      </c>
      <c r="J22" s="90" t="n">
        <v>0</v>
      </c>
      <c r="K22" s="90">
        <f>SUM(G22:J22)</f>
        <v/>
      </c>
      <c r="L22" s="90" t="n">
        <v>0</v>
      </c>
      <c r="M22" s="90" t="n">
        <v>0</v>
      </c>
      <c r="N22" s="90" t="n">
        <v>0</v>
      </c>
      <c r="O22" s="90" t="n">
        <v>0</v>
      </c>
      <c r="P22" s="90">
        <f>SUM(L22:O22)</f>
        <v/>
      </c>
      <c r="Q22" s="90" t="n">
        <v>5063611.644</v>
      </c>
      <c r="R22" s="90" t="n">
        <v>10402419.573</v>
      </c>
      <c r="S22" s="90" t="n">
        <v>11007851.4</v>
      </c>
      <c r="T22" s="90" t="n">
        <v>11613283.227</v>
      </c>
      <c r="U22" s="90">
        <f>SUM(Q22:T22)</f>
        <v/>
      </c>
      <c r="V22" s="90" t="n">
        <v>30369463.488</v>
      </c>
      <c r="W22" s="90" t="n">
        <v>46945722.096</v>
      </c>
      <c r="X22" s="90" t="n">
        <v>48825504</v>
      </c>
      <c r="Y22" s="90" t="n">
        <v>50705285.904</v>
      </c>
      <c r="Z22" s="90">
        <f>SUM(V22:Y22)</f>
        <v/>
      </c>
      <c r="AA22" s="90" t="n">
        <v>78043968.288</v>
      </c>
      <c r="AB22" s="90" t="n">
        <v>103969533.096</v>
      </c>
      <c r="AC22" s="90" t="n">
        <v>106909545.6</v>
      </c>
      <c r="AD22" s="90" t="n">
        <v>109849558.104</v>
      </c>
      <c r="AE22" s="90">
        <f>SUM(AA22:AD22)</f>
        <v/>
      </c>
      <c r="AF22" s="90" t="n">
        <v>144796380.91776</v>
      </c>
      <c r="AG22" s="90" t="n">
        <v>168521463.60192</v>
      </c>
      <c r="AH22" s="90" t="n">
        <v>171211936.896</v>
      </c>
      <c r="AI22" s="90" t="n">
        <v>173902410.19008</v>
      </c>
      <c r="AJ22" s="90">
        <f>SUM(AF22:AI22)</f>
        <v/>
      </c>
      <c r="AK22" s="90" t="n">
        <v>218177867.9808</v>
      </c>
      <c r="AL22" s="90" t="n">
        <v>241903488.1536</v>
      </c>
      <c r="AM22" s="90" t="n">
        <v>244594022.4</v>
      </c>
      <c r="AN22" s="90" t="n">
        <v>247284556.6464</v>
      </c>
      <c r="AO22" s="90">
        <f>SUM(AK22:AN22)</f>
        <v/>
      </c>
      <c r="AP22" s="90">
        <f>SUM(B22:E22)+SUM(G22:J22)+SUM(L22:O22)+SUM(Q22:T22)+SUM(V22:Y22)+SUM(AA22:AD22)+SUM(AF22:AI22)+SUM(AK22:AN22)</f>
        <v/>
      </c>
    </row>
    <row r="23">
      <c r="A23" s="23" t="inlineStr">
        <is>
          <t>Agentic World Engine 收入 (HKD)</t>
        </is>
      </c>
      <c r="B23" s="87" t="n">
        <v>0</v>
      </c>
      <c r="C23" s="87" t="n">
        <v>0</v>
      </c>
      <c r="D23" s="87" t="n">
        <v>0</v>
      </c>
      <c r="E23" s="87" t="n">
        <v>0</v>
      </c>
      <c r="F23" s="88">
        <f>SUM(B23:E23)</f>
        <v/>
      </c>
      <c r="G23" s="87" t="n">
        <v>0</v>
      </c>
      <c r="H23" s="87" t="n">
        <v>0</v>
      </c>
      <c r="I23" s="87" t="n">
        <v>0</v>
      </c>
      <c r="J23" s="87" t="n">
        <v>0</v>
      </c>
      <c r="K23" s="88">
        <f>SUM(G23:J23)</f>
        <v/>
      </c>
      <c r="L23" s="87" t="n">
        <v>2500000</v>
      </c>
      <c r="M23" s="87" t="n">
        <v>2500000</v>
      </c>
      <c r="N23" s="87" t="n">
        <v>2500000</v>
      </c>
      <c r="O23" s="87" t="n">
        <v>2500000</v>
      </c>
      <c r="P23" s="88">
        <f>SUM(L23:O23)</f>
        <v/>
      </c>
      <c r="Q23" s="87" t="n">
        <v>7500000</v>
      </c>
      <c r="R23" s="87" t="n">
        <v>7500000</v>
      </c>
      <c r="S23" s="87" t="n">
        <v>7500000</v>
      </c>
      <c r="T23" s="87" t="n">
        <v>7500000</v>
      </c>
      <c r="U23" s="88">
        <f>SUM(Q23:T23)</f>
        <v/>
      </c>
      <c r="V23" s="87" t="n">
        <v>18750000</v>
      </c>
      <c r="W23" s="87" t="n">
        <v>18750000</v>
      </c>
      <c r="X23" s="87" t="n">
        <v>18750000</v>
      </c>
      <c r="Y23" s="87" t="n">
        <v>18750000</v>
      </c>
      <c r="Z23" s="88">
        <f>SUM(V23:Y23)</f>
        <v/>
      </c>
      <c r="AA23" s="87" t="n">
        <v>36250000</v>
      </c>
      <c r="AB23" s="87" t="n">
        <v>36250000</v>
      </c>
      <c r="AC23" s="87" t="n">
        <v>36250000</v>
      </c>
      <c r="AD23" s="87" t="n">
        <v>36250000</v>
      </c>
      <c r="AE23" s="88">
        <f>SUM(AA23:AD23)</f>
        <v/>
      </c>
      <c r="AF23" s="87" t="n">
        <v>60000000</v>
      </c>
      <c r="AG23" s="87" t="n">
        <v>60000000</v>
      </c>
      <c r="AH23" s="87" t="n">
        <v>60000000</v>
      </c>
      <c r="AI23" s="87" t="n">
        <v>60000000</v>
      </c>
      <c r="AJ23" s="88">
        <f>SUM(AF23:AI23)</f>
        <v/>
      </c>
      <c r="AK23" s="87" t="n">
        <v>91250000</v>
      </c>
      <c r="AL23" s="87" t="n">
        <v>91250000</v>
      </c>
      <c r="AM23" s="87" t="n">
        <v>91250000</v>
      </c>
      <c r="AN23" s="87" t="n">
        <v>91250000</v>
      </c>
      <c r="AO23" s="88">
        <f>SUM(AK23:AN23)</f>
        <v/>
      </c>
      <c r="AP23" s="89">
        <f>SUM(B23:E23)+SUM(G23:J23)+SUM(L23:O23)+SUM(Q23:T23)+SUM(V23:Y23)+SUM(AA23:AD23)+SUM(AF23:AI23)+SUM(AK23:AN23)</f>
        <v/>
      </c>
    </row>
    <row r="24">
      <c r="A24" s="19" t="inlineStr">
        <is>
          <t>收入合计 Total Revenue (HKD)</t>
        </is>
      </c>
      <c r="B24" s="90" t="n">
        <v>0</v>
      </c>
      <c r="C24" s="90" t="n">
        <v>0</v>
      </c>
      <c r="D24" s="90" t="n">
        <v>0</v>
      </c>
      <c r="E24" s="90" t="n">
        <v>0</v>
      </c>
      <c r="F24" s="90">
        <f>SUM(B24:E24)</f>
        <v/>
      </c>
      <c r="G24" s="90" t="n">
        <v>16211988</v>
      </c>
      <c r="H24" s="90" t="n">
        <v>29721978</v>
      </c>
      <c r="I24" s="90" t="n">
        <v>42151168.8</v>
      </c>
      <c r="J24" s="90" t="n">
        <v>54039960</v>
      </c>
      <c r="K24" s="90">
        <f>SUM(G24:J24)</f>
        <v/>
      </c>
      <c r="L24" s="90" t="n">
        <v>42729623.512</v>
      </c>
      <c r="M24" s="90" t="n">
        <v>77448229.954</v>
      </c>
      <c r="N24" s="90" t="n">
        <v>104795299.6</v>
      </c>
      <c r="O24" s="90" t="n">
        <v>130981448.446</v>
      </c>
      <c r="P24" s="90">
        <f>SUM(L24:O24)</f>
        <v/>
      </c>
      <c r="Q24" s="90" t="n">
        <v>99857628.1056</v>
      </c>
      <c r="R24" s="90" t="n">
        <v>168086906.2902</v>
      </c>
      <c r="S24" s="90" t="n">
        <v>214313166.3</v>
      </c>
      <c r="T24" s="90" t="n">
        <v>258630722.2398</v>
      </c>
      <c r="U24" s="90">
        <f>SUM(Q24:T24)</f>
        <v/>
      </c>
      <c r="V24" s="90" t="n">
        <v>204263530.84992</v>
      </c>
      <c r="W24" s="90" t="n">
        <v>307148385.04464</v>
      </c>
      <c r="X24" s="90" t="n">
        <v>371094784.896</v>
      </c>
      <c r="Y24" s="90" t="n">
        <v>432448614.50736</v>
      </c>
      <c r="Z24" s="90">
        <f>SUM(V24:Y24)</f>
        <v/>
      </c>
      <c r="AA24" s="90" t="n">
        <v>344218020.45568</v>
      </c>
      <c r="AB24" s="90" t="n">
        <v>471053810.85856</v>
      </c>
      <c r="AC24" s="90" t="n">
        <v>550100162.176</v>
      </c>
      <c r="AD24" s="90" t="n">
        <v>625939814.93344</v>
      </c>
      <c r="AE24" s="90">
        <f>SUM(AA24:AD24)</f>
        <v/>
      </c>
      <c r="AF24" s="90" t="n">
        <v>510010791.88416</v>
      </c>
      <c r="AG24" s="90" t="n">
        <v>647075234.63472</v>
      </c>
      <c r="AH24" s="90" t="n">
        <v>738564836.352</v>
      </c>
      <c r="AI24" s="90" t="n">
        <v>826288189.34928</v>
      </c>
      <c r="AJ24" s="90">
        <f>SUM(AF24:AI24)</f>
        <v/>
      </c>
      <c r="AK24" s="90" t="n">
        <v>703997076.7808</v>
      </c>
      <c r="AL24" s="90" t="n">
        <v>855526991.7536</v>
      </c>
      <c r="AM24" s="90" t="n">
        <v>961561052</v>
      </c>
      <c r="AN24" s="90" t="n">
        <v>1063188939.0464</v>
      </c>
      <c r="AO24" s="90">
        <f>SUM(AK24:AN24)</f>
        <v/>
      </c>
      <c r="AP24" s="90">
        <f>SUM(B24:E24)+SUM(G24:J24)+SUM(L24:O24)+SUM(Q24:T24)+SUM(V24:Y24)+SUM(AA24:AD24)+SUM(AF24:AI24)+SUM(AK24:AN24)</f>
        <v/>
      </c>
    </row>
    <row r="25">
      <c r="A25" t="inlineStr">
        <is>
          <t>核对: 付费用户中国 ÷ (DAU中国×1000) = 混合付费率(基于DAU口径)</t>
        </is>
      </c>
      <c r="B25">
        <f>IFERROR(B10/(B8*1000),0)</f>
        <v/>
      </c>
      <c r="C25">
        <f>IFERROR(C10/(C8*1000),0)</f>
        <v/>
      </c>
      <c r="D25">
        <f>IFERROR(D10/(D8*1000),0)</f>
        <v/>
      </c>
      <c r="E25">
        <f>IFERROR(E10/(E8*1000),0)</f>
        <v/>
      </c>
      <c r="G25">
        <f>IFERROR(G10/(G8*1000),0)</f>
        <v/>
      </c>
      <c r="H25">
        <f>IFERROR(H10/(H8*1000),0)</f>
        <v/>
      </c>
      <c r="I25">
        <f>IFERROR(I10/(I8*1000),0)</f>
        <v/>
      </c>
      <c r="J25">
        <f>IFERROR(J10/(J8*1000),0)</f>
        <v/>
      </c>
      <c r="L25">
        <f>IFERROR(L10/(L8*1000),0)</f>
        <v/>
      </c>
      <c r="M25">
        <f>IFERROR(M10/(M8*1000),0)</f>
        <v/>
      </c>
      <c r="N25">
        <f>IFERROR(N10/(N8*1000),0)</f>
        <v/>
      </c>
      <c r="O25">
        <f>IFERROR(O10/(O8*1000),0)</f>
        <v/>
      </c>
      <c r="Q25">
        <f>IFERROR(Q10/(Q8*1000),0)</f>
        <v/>
      </c>
      <c r="R25">
        <f>IFERROR(R10/(R8*1000),0)</f>
        <v/>
      </c>
      <c r="S25">
        <f>IFERROR(S10/(S8*1000),0)</f>
        <v/>
      </c>
      <c r="T25">
        <f>IFERROR(T10/(T8*1000),0)</f>
        <v/>
      </c>
      <c r="V25">
        <f>IFERROR(V10/(V8*1000),0)</f>
        <v/>
      </c>
      <c r="W25">
        <f>IFERROR(W10/(W8*1000),0)</f>
        <v/>
      </c>
      <c r="X25">
        <f>IFERROR(X10/(X8*1000),0)</f>
        <v/>
      </c>
      <c r="Y25">
        <f>IFERROR(Y10/(Y8*1000),0)</f>
        <v/>
      </c>
      <c r="AA25">
        <f>IFERROR(AA10/(AA8*1000),0)</f>
        <v/>
      </c>
      <c r="AB25">
        <f>IFERROR(AB10/(AB8*1000),0)</f>
        <v/>
      </c>
      <c r="AC25">
        <f>IFERROR(AC10/(AC8*1000),0)</f>
        <v/>
      </c>
      <c r="AD25">
        <f>IFERROR(AD10/(AD8*1000),0)</f>
        <v/>
      </c>
      <c r="AF25">
        <f>IFERROR(AF10/(AF8*1000),0)</f>
        <v/>
      </c>
      <c r="AG25">
        <f>IFERROR(AG10/(AG8*1000),0)</f>
        <v/>
      </c>
      <c r="AH25">
        <f>IFERROR(AH10/(AH8*1000),0)</f>
        <v/>
      </c>
      <c r="AI25">
        <f>IFERROR(AI10/(AI8*1000),0)</f>
        <v/>
      </c>
      <c r="AK25">
        <f>IFERROR(AK10/(AK8*1000),0)</f>
        <v/>
      </c>
      <c r="AL25">
        <f>IFERROR(AL10/(AL8*1000),0)</f>
        <v/>
      </c>
      <c r="AM25">
        <f>IFERROR(AM10/(AM8*1000),0)</f>
        <v/>
      </c>
      <c r="AN25">
        <f>IFERROR(AN10/(AN8*1000),0)</f>
        <v/>
      </c>
    </row>
    <row r="26">
      <c r="A26" t="inlineStr">
        <is>
          <t>核对: 付费用户中国 ÷ (MAU×1000) = 参考比值(若按MAU口径)</t>
        </is>
      </c>
      <c r="B26">
        <f>IFERROR(B10/(B6*1000),0)</f>
        <v/>
      </c>
      <c r="C26">
        <f>IFERROR(C10/(C6*1000),0)</f>
        <v/>
      </c>
      <c r="D26">
        <f>IFERROR(D10/(D6*1000),0)</f>
        <v/>
      </c>
      <c r="E26">
        <f>IFERROR(E10/(E6*1000),0)</f>
        <v/>
      </c>
      <c r="G26">
        <f>IFERROR(G10/(G6*1000),0)</f>
        <v/>
      </c>
      <c r="H26">
        <f>IFERROR(H10/(H6*1000),0)</f>
        <v/>
      </c>
      <c r="I26">
        <f>IFERROR(I10/(I6*1000),0)</f>
        <v/>
      </c>
      <c r="J26">
        <f>IFERROR(J10/(J6*1000),0)</f>
        <v/>
      </c>
      <c r="L26">
        <f>IFERROR(L10/(L6*1000),0)</f>
        <v/>
      </c>
      <c r="M26">
        <f>IFERROR(M10/(M6*1000),0)</f>
        <v/>
      </c>
      <c r="N26">
        <f>IFERROR(N10/(N6*1000),0)</f>
        <v/>
      </c>
      <c r="O26">
        <f>IFERROR(O10/(O6*1000),0)</f>
        <v/>
      </c>
      <c r="Q26">
        <f>IFERROR(Q10/(Q6*1000),0)</f>
        <v/>
      </c>
      <c r="R26">
        <f>IFERROR(R10/(R6*1000),0)</f>
        <v/>
      </c>
      <c r="S26">
        <f>IFERROR(S10/(S6*1000),0)</f>
        <v/>
      </c>
      <c r="T26">
        <f>IFERROR(T10/(T6*1000),0)</f>
        <v/>
      </c>
      <c r="V26">
        <f>IFERROR(V10/(V6*1000),0)</f>
        <v/>
      </c>
      <c r="W26">
        <f>IFERROR(W10/(W6*1000),0)</f>
        <v/>
      </c>
      <c r="X26">
        <f>IFERROR(X10/(X6*1000),0)</f>
        <v/>
      </c>
      <c r="Y26">
        <f>IFERROR(Y10/(Y6*1000),0)</f>
        <v/>
      </c>
      <c r="AA26">
        <f>IFERROR(AA10/(AA6*1000),0)</f>
        <v/>
      </c>
      <c r="AB26">
        <f>IFERROR(AB10/(AB6*1000),0)</f>
        <v/>
      </c>
      <c r="AC26">
        <f>IFERROR(AC10/(AC6*1000),0)</f>
        <v/>
      </c>
      <c r="AD26">
        <f>IFERROR(AD10/(AD6*1000),0)</f>
        <v/>
      </c>
      <c r="AF26">
        <f>IFERROR(AF10/(AF6*1000),0)</f>
        <v/>
      </c>
      <c r="AG26">
        <f>IFERROR(AG10/(AG6*1000),0)</f>
        <v/>
      </c>
      <c r="AH26">
        <f>IFERROR(AH10/(AH6*1000),0)</f>
        <v/>
      </c>
      <c r="AI26">
        <f>IFERROR(AI10/(AI6*1000),0)</f>
        <v/>
      </c>
      <c r="AK26">
        <f>IFERROR(AK10/(AK6*1000),0)</f>
        <v/>
      </c>
      <c r="AL26">
        <f>IFERROR(AL10/(AL6*1000),0)</f>
        <v/>
      </c>
      <c r="AM26">
        <f>IFERROR(AM10/(AM6*1000),0)</f>
        <v/>
      </c>
      <c r="AN26">
        <f>IFERROR(AN10/(AN6*1000),0)</f>
        <v/>
      </c>
    </row>
    <row r="27">
      <c r="A27" s="24" t="inlineStr">
        <is>
          <t>附注 Notes（基本假设与计算逻辑）</t>
        </is>
      </c>
    </row>
    <row r="28">
      <c r="A28" s="67" t="inlineStr">
        <is>
          <t>• 【DAU目标驱动模型】</t>
        </is>
      </c>
    </row>
    <row r="29">
      <c r="A29" s="67" t="inlineStr">
        <is>
          <t>• DAU = 假设页年度DAU目标(千人，Q4为目标值) × 季度分布(30%/55%/78%/100%)，Q4达到全年目标值</t>
        </is>
      </c>
    </row>
    <row r="30">
      <c r="A30" s="67" t="inlineStr">
        <is>
          <t>• 悲观DAU：2027年50万→2033年200万（留存差，DAU/MAU从0.35降至0.22）</t>
        </is>
      </c>
    </row>
    <row r="31">
      <c r="A31" s="67" t="inlineStr">
        <is>
          <t>• 中性DAU：2027年100万→2033年330万（DAU/MAU从0.45降至0.34）</t>
        </is>
      </c>
    </row>
    <row r="32">
      <c r="A32" s="67" t="inlineStr">
        <is>
          <t>• 乐观DAU：2027年200万→2033年540万（高黏度，DAU/MAU从0.52降至0.42）</t>
        </is>
      </c>
    </row>
    <row r="33">
      <c r="A33" s="67" t="inlineStr">
        <is>
          <t xml:space="preserve">• </t>
        </is>
      </c>
    </row>
    <row r="34">
      <c r="A34" s="67" t="inlineStr">
        <is>
          <t>• 【用户漏斗】</t>
        </is>
      </c>
    </row>
    <row r="35">
      <c r="A35" s="67" t="inlineStr">
        <is>
          <t>• MAU = DAU ÷ (DAU/MAU比)，比例反映用户月度活跃频次（新用户高频→老用户低频）</t>
        </is>
      </c>
    </row>
    <row r="36">
      <c r="A36" s="67" t="inlineStr">
        <is>
          <t>• 累计注册 = MAU × (注册/MAU倍数)，倍数从3.5(初期精准获客)升至5.0(成熟期含流失补充)</t>
        </is>
      </c>
    </row>
    <row r="37">
      <c r="A37" s="67" t="inlineStr">
        <is>
          <t>• 注册/MAU倍数参考：长线稳健产品2-3年运营，注册池为MAU的3-8倍（行业基准）</t>
        </is>
      </c>
    </row>
    <row r="38">
      <c r="A38" s="67" t="inlineStr">
        <is>
          <t xml:space="preserve">• </t>
        </is>
      </c>
    </row>
    <row r="39">
      <c r="A39" s="67" t="inlineStr">
        <is>
          <t>• 【付费与收入】</t>
        </is>
      </c>
    </row>
    <row r="40">
      <c r="A40" s="67" t="inlineStr">
        <is>
          <t>• 付费用户-海外 = 各情景 [DAU海外×1000×海外付费率] 分别算后按权重加权（付费率：悲观8-12%/中性9-13%/乐观10-14%）</t>
        </is>
      </c>
    </row>
    <row r="41">
      <c r="A41" s="67" t="inlineStr">
        <is>
          <t>• 付费用户-中国 = 各情景 [DAU中国×1000×中国付费率] 分别算后按权重加权（付费率：悲观6-9.5%/中性7-11.5%/乐观8-12%）</t>
        </is>
      </c>
    </row>
    <row r="42">
      <c r="A42" s="67" t="inlineStr">
        <is>
          <t>• 收入-海外 = 加权付费用户海外 × ARPPU海外(USD) × 汇率7.8 × 3个月；收入-中国 = 加权付费用户中国 × ARPPU中国 × 汇率 × 3个月</t>
        </is>
      </c>
    </row>
    <row r="43">
      <c r="A43" s="67" t="inlineStr">
        <is>
          <t>• 口径说明：付费率 = 付费用户 ÷ DAU（日活）。前台为加权值，故"加权付费用户÷加权DAU"得到的混合付费率会与假设页付费率加权均值略有差异（各情景DAU与付费率分布不同），属正常</t>
        </is>
      </c>
    </row>
    <row r="44">
      <c r="A44" s="67" t="inlineStr">
        <is>
          <t>• ARPPU参考：重度F2P游戏付费用户月均$15-50（对标原神/头部抽卡/社交游戏）</t>
        </is>
      </c>
    </row>
    <row r="45">
      <c r="A45" s="67" t="inlineStr">
        <is>
          <t xml:space="preserve">• </t>
        </is>
      </c>
    </row>
    <row r="46">
      <c r="A46" s="67" t="inlineStr">
        <is>
          <t>• 【Agentic World Engine收入（2028年商业化，三模式）】</t>
        </is>
      </c>
    </row>
    <row r="47">
      <c r="A47" s="67" t="inlineStr">
        <is>
          <t>• Licensing（B2B技术授权）：企业级年度授权费，2028年500万→2033年8,500万HKD</t>
        </is>
      </c>
    </row>
    <row r="48">
      <c r="A48" s="67" t="inlineStr">
        <is>
          <t>•   假设：3-5家企业客户/年，单客户年费HK$100-300万，随模型能力提升涨价</t>
        </is>
      </c>
    </row>
    <row r="49">
      <c r="A49" s="67" t="inlineStr">
        <is>
          <t>•   计算：客户数 × 单客户年费 ÷ 4季度</t>
        </is>
      </c>
    </row>
    <row r="50">
      <c r="A50" s="67" t="inlineStr">
        <is>
          <t>• MaaS（API调用计费）：按token用量计费，开发者生态驱动，2028年300万→2033年1.3亿HKD</t>
        </is>
      </c>
    </row>
    <row r="51">
      <c r="A51" s="67" t="inlineStr">
        <is>
          <t>•   假设：API调用量从日均100万token→10亿token，单价$0.002/1K token（低于竞品30%）</t>
        </is>
      </c>
    </row>
    <row r="52">
      <c r="A52" s="67" t="inlineStr">
        <is>
          <t>•   计算：日均调用量 × 单价 × 汇率 × 天数</t>
        </is>
      </c>
    </row>
    <row r="53">
      <c r="A53" s="67" t="inlineStr">
        <is>
          <t>• ToC（消费者AI产品）：AI助手/创作工具订阅+按次付费，2028年200万→2033年1.5亿HKD</t>
        </is>
      </c>
    </row>
    <row r="54">
      <c r="A54" s="67" t="inlineStr">
        <is>
          <t>•   假设：付费用户从1万→80万，月费$5-15，对标ChatGPT Plus/_character.ai</t>
        </is>
      </c>
    </row>
    <row r="55">
      <c r="A55" s="67" t="inlineStr">
        <is>
          <t>•   计算：付费用户 × 月费 × 汇率 × 3个月</t>
        </is>
      </c>
    </row>
    <row r="56">
      <c r="A56" s="67" t="inlineStr">
        <is>
          <t>• Agentic World Engine合计 = Licensing + MaaS + ToC，2028年1,000万→2033年3.65亿HKD</t>
        </is>
      </c>
    </row>
    <row r="57">
      <c r="A57" s="67" t="inlineStr">
        <is>
          <t xml:space="preserve">• </t>
        </is>
      </c>
    </row>
    <row r="58">
      <c r="A58" s="67" t="inlineStr">
        <is>
          <t>• 【三情景加权】</t>
        </is>
      </c>
    </row>
    <row r="59">
      <c r="A59" s="67" t="inlineStr">
        <is>
          <t>• 前台展示 = 悲观×25% + 中性×50% + 乐观×25%（权重在假设页可调）</t>
        </is>
      </c>
    </row>
    <row r="60">
      <c r="A60" s="67" t="inlineStr">
        <is>
          <t>• 产品2/3为静态死数（避免循环引用），数值来自calc_core缓存</t>
        </is>
      </c>
    </row>
    <row r="61">
      <c r="A61" s="67" t="inlineStr">
        <is>
          <t>• 收入合计 = Aivilization + 产品2 + 产品3 + Agentic World Engine</t>
        </is>
      </c>
    </row>
  </sheetData>
  <mergeCells count="44">
    <mergeCell ref="A41:F41"/>
    <mergeCell ref="A54:F54"/>
    <mergeCell ref="L2:P2"/>
    <mergeCell ref="A46:F46"/>
    <mergeCell ref="A1:AP1"/>
    <mergeCell ref="V2:Z2"/>
    <mergeCell ref="G2:K2"/>
    <mergeCell ref="A37:F37"/>
    <mergeCell ref="A56:F56"/>
    <mergeCell ref="A50:F50"/>
    <mergeCell ref="A55:F55"/>
    <mergeCell ref="A57:F57"/>
    <mergeCell ref="A33:F33"/>
    <mergeCell ref="A47:F47"/>
    <mergeCell ref="A42:F42"/>
    <mergeCell ref="B2:F2"/>
    <mergeCell ref="A32:F32"/>
    <mergeCell ref="A35:F35"/>
    <mergeCell ref="A53:F53"/>
    <mergeCell ref="A29:F29"/>
    <mergeCell ref="A43:F43"/>
    <mergeCell ref="A38:F38"/>
    <mergeCell ref="AP2:AP3"/>
    <mergeCell ref="A52:F52"/>
    <mergeCell ref="A28:F28"/>
    <mergeCell ref="A44:F44"/>
    <mergeCell ref="A31:F31"/>
    <mergeCell ref="A58:F58"/>
    <mergeCell ref="AF2:AJ2"/>
    <mergeCell ref="A34:F34"/>
    <mergeCell ref="A40:F40"/>
    <mergeCell ref="A48:F48"/>
    <mergeCell ref="A30:F30"/>
    <mergeCell ref="A39:F39"/>
    <mergeCell ref="A59:F59"/>
    <mergeCell ref="A49:F49"/>
    <mergeCell ref="A51:F51"/>
    <mergeCell ref="A60:F60"/>
    <mergeCell ref="A36:F36"/>
    <mergeCell ref="Q2:U2"/>
    <mergeCell ref="A45:F45"/>
    <mergeCell ref="AA2:AE2"/>
    <mergeCell ref="A61:F61"/>
    <mergeCell ref="AK2:AO2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>
  <sheetPr>
    <outlinePr summaryBelow="0" summaryRight="0"/>
    <pageSetUpPr/>
  </sheetPr>
  <dimension ref="A1:AP46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G10" sqref="G10"/>
    </sheetView>
  </sheetViews>
  <sheetFormatPr baseColWidth="8" defaultColWidth="10.90625" defaultRowHeight="14"/>
  <cols>
    <col width="42.453125" customWidth="1" min="1" max="1"/>
    <col width="10.6328125" customWidth="1" min="2" max="6"/>
    <col width="14" customWidth="1" min="7" max="10"/>
    <col width="15.1796875" customWidth="1" min="11" max="11"/>
    <col width="14" customWidth="1" min="12" max="15"/>
    <col width="15.1796875" customWidth="1" min="16" max="30"/>
    <col width="17.36328125" customWidth="1" min="31" max="31"/>
    <col width="15.1796875" customWidth="1" min="32" max="35"/>
    <col width="17.36328125" customWidth="1" min="36" max="36"/>
    <col width="15.1796875" customWidth="1" min="37" max="40"/>
    <col width="17.36328125" customWidth="1" min="41" max="42"/>
    <col width="10.90625" customWidth="1" min="43" max="43"/>
  </cols>
  <sheetData>
    <row r="1" ht="28" customHeight="1">
      <c r="A1" s="69" t="inlineStr">
        <is>
          <t>营业成本与毛利 COGS &amp; Gross Profit</t>
        </is>
      </c>
    </row>
    <row r="2" ht="18" customHeight="1">
      <c r="A2" s="15" t="n"/>
      <c r="B2" s="70" t="n">
        <v>2026</v>
      </c>
      <c r="G2" s="71" t="n">
        <v>2027</v>
      </c>
      <c r="L2" s="70" t="n">
        <v>2028</v>
      </c>
      <c r="Q2" s="71" t="n">
        <v>2029</v>
      </c>
      <c r="V2" s="70" t="n">
        <v>2030</v>
      </c>
      <c r="AA2" s="71" t="n">
        <v>2031</v>
      </c>
      <c r="AF2" s="70" t="n">
        <v>2032</v>
      </c>
      <c r="AK2" s="71" t="n">
        <v>2033</v>
      </c>
      <c r="AP2" s="68" t="inlineStr">
        <is>
          <t>总计</t>
        </is>
      </c>
    </row>
    <row r="3" ht="15" customHeight="1">
      <c r="A3" s="16" t="inlineStr">
        <is>
          <t>科目 \ 季度</t>
        </is>
      </c>
      <c r="B3" s="17" t="inlineStr">
        <is>
          <t>2026Q1</t>
        </is>
      </c>
      <c r="C3" s="17" t="inlineStr">
        <is>
          <t>2026Q2</t>
        </is>
      </c>
      <c r="D3" s="17" t="inlineStr">
        <is>
          <t>2026Q3</t>
        </is>
      </c>
      <c r="E3" s="17" t="inlineStr">
        <is>
          <t>2026Q4</t>
        </is>
      </c>
      <c r="F3" s="18" t="inlineStr">
        <is>
          <t>小计</t>
        </is>
      </c>
      <c r="G3" s="17" t="inlineStr">
        <is>
          <t>2027Q1</t>
        </is>
      </c>
      <c r="H3" s="17" t="inlineStr">
        <is>
          <t>2027Q2</t>
        </is>
      </c>
      <c r="I3" s="17" t="inlineStr">
        <is>
          <t>2027Q3</t>
        </is>
      </c>
      <c r="J3" s="17" t="inlineStr">
        <is>
          <t>2027Q4</t>
        </is>
      </c>
      <c r="K3" s="18" t="inlineStr">
        <is>
          <t>小计</t>
        </is>
      </c>
      <c r="L3" s="17" t="inlineStr">
        <is>
          <t>2028Q1</t>
        </is>
      </c>
      <c r="M3" s="17" t="inlineStr">
        <is>
          <t>2028Q2</t>
        </is>
      </c>
      <c r="N3" s="17" t="inlineStr">
        <is>
          <t>2028Q3</t>
        </is>
      </c>
      <c r="O3" s="17" t="inlineStr">
        <is>
          <t>2028Q4</t>
        </is>
      </c>
      <c r="P3" s="18" t="inlineStr">
        <is>
          <t>小计</t>
        </is>
      </c>
      <c r="Q3" s="17" t="inlineStr">
        <is>
          <t>2029Q1</t>
        </is>
      </c>
      <c r="R3" s="17" t="inlineStr">
        <is>
          <t>2029Q2</t>
        </is>
      </c>
      <c r="S3" s="17" t="inlineStr">
        <is>
          <t>2029Q3</t>
        </is>
      </c>
      <c r="T3" s="17" t="inlineStr">
        <is>
          <t>2029Q4</t>
        </is>
      </c>
      <c r="U3" s="18" t="inlineStr">
        <is>
          <t>小计</t>
        </is>
      </c>
      <c r="V3" s="17" t="inlineStr">
        <is>
          <t>2030Q1</t>
        </is>
      </c>
      <c r="W3" s="17" t="inlineStr">
        <is>
          <t>2030Q2</t>
        </is>
      </c>
      <c r="X3" s="17" t="inlineStr">
        <is>
          <t>2030Q3</t>
        </is>
      </c>
      <c r="Y3" s="17" t="inlineStr">
        <is>
          <t>2030Q4</t>
        </is>
      </c>
      <c r="Z3" s="18" t="inlineStr">
        <is>
          <t>小计</t>
        </is>
      </c>
      <c r="AA3" s="17" t="inlineStr">
        <is>
          <t>2031Q1</t>
        </is>
      </c>
      <c r="AB3" s="17" t="inlineStr">
        <is>
          <t>2031Q2</t>
        </is>
      </c>
      <c r="AC3" s="17" t="inlineStr">
        <is>
          <t>2031Q3</t>
        </is>
      </c>
      <c r="AD3" s="17" t="inlineStr">
        <is>
          <t>2031Q4</t>
        </is>
      </c>
      <c r="AE3" s="18" t="inlineStr">
        <is>
          <t>小计</t>
        </is>
      </c>
      <c r="AF3" s="17" t="inlineStr">
        <is>
          <t>2032Q1</t>
        </is>
      </c>
      <c r="AG3" s="17" t="inlineStr">
        <is>
          <t>2032Q2</t>
        </is>
      </c>
      <c r="AH3" s="17" t="inlineStr">
        <is>
          <t>2032Q3</t>
        </is>
      </c>
      <c r="AI3" s="17" t="inlineStr">
        <is>
          <t>2032Q4</t>
        </is>
      </c>
      <c r="AJ3" s="18" t="inlineStr">
        <is>
          <t>小计</t>
        </is>
      </c>
      <c r="AK3" s="17" t="inlineStr">
        <is>
          <t>2033Q1</t>
        </is>
      </c>
      <c r="AL3" s="17" t="inlineStr">
        <is>
          <t>2033Q2</t>
        </is>
      </c>
      <c r="AM3" s="17" t="inlineStr">
        <is>
          <t>2033Q3</t>
        </is>
      </c>
      <c r="AN3" s="17" t="inlineStr">
        <is>
          <t>2033Q4</t>
        </is>
      </c>
      <c r="AO3" s="18" t="inlineStr">
        <is>
          <t>小计</t>
        </is>
      </c>
      <c r="AP3" s="82" t="n"/>
    </row>
    <row r="4">
      <c r="A4" s="19" t="inlineStr">
        <is>
          <t>收入 Revenue</t>
        </is>
      </c>
      <c r="B4" s="90" t="n">
        <v>0</v>
      </c>
      <c r="C4" s="90" t="n">
        <v>0</v>
      </c>
      <c r="D4" s="90" t="n">
        <v>0</v>
      </c>
      <c r="E4" s="90" t="n">
        <v>0</v>
      </c>
      <c r="F4" s="90">
        <f>SUM(B4:E4)</f>
        <v/>
      </c>
      <c r="G4" s="90" t="n">
        <v>16211988</v>
      </c>
      <c r="H4" s="90" t="n">
        <v>29721978</v>
      </c>
      <c r="I4" s="90" t="n">
        <v>42151168.8</v>
      </c>
      <c r="J4" s="90" t="n">
        <v>54039960</v>
      </c>
      <c r="K4" s="90">
        <f>SUM(G4:J4)</f>
        <v/>
      </c>
      <c r="L4" s="90" t="n">
        <v>42729623.512</v>
      </c>
      <c r="M4" s="90" t="n">
        <v>77448229.954</v>
      </c>
      <c r="N4" s="90" t="n">
        <v>104795299.6</v>
      </c>
      <c r="O4" s="90" t="n">
        <v>130981448.446</v>
      </c>
      <c r="P4" s="90">
        <f>SUM(L4:O4)</f>
        <v/>
      </c>
      <c r="Q4" s="90" t="n">
        <v>99857628.1056</v>
      </c>
      <c r="R4" s="90" t="n">
        <v>168086906.2902</v>
      </c>
      <c r="S4" s="90" t="n">
        <v>214313166.3</v>
      </c>
      <c r="T4" s="90" t="n">
        <v>258630722.2398</v>
      </c>
      <c r="U4" s="90">
        <f>SUM(Q4:T4)</f>
        <v/>
      </c>
      <c r="V4" s="90" t="n">
        <v>204263530.84992</v>
      </c>
      <c r="W4" s="90" t="n">
        <v>307148385.04464</v>
      </c>
      <c r="X4" s="90" t="n">
        <v>371094784.896</v>
      </c>
      <c r="Y4" s="90" t="n">
        <v>432448614.50736</v>
      </c>
      <c r="Z4" s="90">
        <f>SUM(V4:Y4)</f>
        <v/>
      </c>
      <c r="AA4" s="90" t="n">
        <v>344218020.45568</v>
      </c>
      <c r="AB4" s="90" t="n">
        <v>471053810.85856</v>
      </c>
      <c r="AC4" s="90" t="n">
        <v>550100162.176</v>
      </c>
      <c r="AD4" s="90" t="n">
        <v>625939814.93344</v>
      </c>
      <c r="AE4" s="90">
        <f>SUM(AA4:AD4)</f>
        <v/>
      </c>
      <c r="AF4" s="90" t="n">
        <v>510010791.88416</v>
      </c>
      <c r="AG4" s="90" t="n">
        <v>647075234.63472</v>
      </c>
      <c r="AH4" s="90" t="n">
        <v>738564836.352</v>
      </c>
      <c r="AI4" s="90" t="n">
        <v>826288189.34928</v>
      </c>
      <c r="AJ4" s="90">
        <f>SUM(AF4:AI4)</f>
        <v/>
      </c>
      <c r="AK4" s="90" t="n">
        <v>703997076.7808</v>
      </c>
      <c r="AL4" s="90" t="n">
        <v>855526991.7536</v>
      </c>
      <c r="AM4" s="90" t="n">
        <v>961561052</v>
      </c>
      <c r="AN4" s="90" t="n">
        <v>1063188939.0464</v>
      </c>
      <c r="AO4" s="90">
        <f>SUM(AK4:AN4)</f>
        <v/>
      </c>
      <c r="AP4" s="90">
        <f>SUM(B4:E4)+SUM(G4:J4)+SUM(L4:O4)+SUM(Q4:T4)+SUM(V4:Y4)+SUM(AA4:AD4)+SUM(AF4:AI4)+SUM(AK4:AN4)</f>
        <v/>
      </c>
    </row>
    <row r="5">
      <c r="A5" s="21" t="inlineStr">
        <is>
          <t>减：Token成本 - Aivilization</t>
        </is>
      </c>
      <c r="B5" s="84" t="n">
        <v>0</v>
      </c>
      <c r="C5" s="84" t="n">
        <v>0</v>
      </c>
      <c r="D5" s="84" t="n">
        <v>0</v>
      </c>
      <c r="E5" s="84" t="n">
        <v>0</v>
      </c>
      <c r="F5" s="88">
        <f>SUM(B5:E5)</f>
        <v/>
      </c>
      <c r="G5" s="84" t="n">
        <v>-4212000</v>
      </c>
      <c r="H5" s="84" t="n">
        <v>-7722000</v>
      </c>
      <c r="I5" s="84" t="n">
        <v>-10951200</v>
      </c>
      <c r="J5" s="84" t="n">
        <v>-14040000</v>
      </c>
      <c r="K5" s="88">
        <f>SUM(G5:J5)</f>
        <v/>
      </c>
      <c r="L5" s="84" t="n">
        <v>-3004560</v>
      </c>
      <c r="M5" s="84" t="n">
        <v>-5508360</v>
      </c>
      <c r="N5" s="84" t="n">
        <v>-7811856</v>
      </c>
      <c r="O5" s="84" t="n">
        <v>-10015200</v>
      </c>
      <c r="P5" s="88">
        <f>SUM(L5:O5)</f>
        <v/>
      </c>
      <c r="Q5" s="84" t="n">
        <v>-2620566</v>
      </c>
      <c r="R5" s="84" t="n">
        <v>-4804371</v>
      </c>
      <c r="S5" s="84" t="n">
        <v>-6813471.6</v>
      </c>
      <c r="T5" s="84" t="n">
        <v>-8735220</v>
      </c>
      <c r="U5" s="88">
        <f>SUM(Q5:T5)</f>
        <v/>
      </c>
      <c r="V5" s="84" t="n">
        <v>-2040012</v>
      </c>
      <c r="W5" s="84" t="n">
        <v>-3740022</v>
      </c>
      <c r="X5" s="84" t="n">
        <v>-5304031.2</v>
      </c>
      <c r="Y5" s="84" t="n">
        <v>-6800040</v>
      </c>
      <c r="Z5" s="88">
        <f>SUM(V5:Y5)</f>
        <v/>
      </c>
      <c r="AA5" s="84" t="n">
        <v>-1943136</v>
      </c>
      <c r="AB5" s="84" t="n">
        <v>-3562416</v>
      </c>
      <c r="AC5" s="84" t="n">
        <v>-5052153.6</v>
      </c>
      <c r="AD5" s="84" t="n">
        <v>-6477120</v>
      </c>
      <c r="AE5" s="88">
        <f>SUM(AA5:AD5)</f>
        <v/>
      </c>
      <c r="AF5" s="84" t="n">
        <v>-1643206.5</v>
      </c>
      <c r="AG5" s="84" t="n">
        <v>-3012545.25</v>
      </c>
      <c r="AH5" s="84" t="n">
        <v>-4272336.9</v>
      </c>
      <c r="AI5" s="84" t="n">
        <v>-5477355</v>
      </c>
      <c r="AJ5" s="88">
        <f>SUM(AF5:AI5)</f>
        <v/>
      </c>
      <c r="AK5" s="84" t="n">
        <v>-1536327</v>
      </c>
      <c r="AL5" s="84" t="n">
        <v>-2816599.5</v>
      </c>
      <c r="AM5" s="84" t="n">
        <v>-3994450.2</v>
      </c>
      <c r="AN5" s="84" t="n">
        <v>-5121090</v>
      </c>
      <c r="AO5" s="88">
        <f>SUM(AK5:AN5)</f>
        <v/>
      </c>
      <c r="AP5" s="89">
        <f>SUM(B5:E5)+SUM(G5:J5)+SUM(L5:O5)+SUM(Q5:T5)+SUM(V5:Y5)+SUM(AA5:AD5)+SUM(AF5:AI5)+SUM(AK5:AN5)</f>
        <v/>
      </c>
    </row>
    <row r="6">
      <c r="A6" s="23" t="inlineStr">
        <is>
          <t>减：Token成本 - 产品2</t>
        </is>
      </c>
      <c r="B6" s="87" t="n">
        <v>0</v>
      </c>
      <c r="C6" s="87" t="n">
        <v>0</v>
      </c>
      <c r="D6" s="87" t="n">
        <v>0</v>
      </c>
      <c r="E6" s="87" t="n">
        <v>0</v>
      </c>
      <c r="F6" s="88">
        <f>SUM(B6:E6)</f>
        <v/>
      </c>
      <c r="G6" s="87" t="n">
        <v>0</v>
      </c>
      <c r="H6" s="87" t="n">
        <v>0</v>
      </c>
      <c r="I6" s="87" t="n">
        <v>0</v>
      </c>
      <c r="J6" s="87" t="n">
        <v>0</v>
      </c>
      <c r="K6" s="88">
        <f>SUM(G6:J6)</f>
        <v/>
      </c>
      <c r="L6" s="87" t="n">
        <v>-2741348.61</v>
      </c>
      <c r="M6" s="87" t="n">
        <v>-5631683.5575</v>
      </c>
      <c r="N6" s="87" t="n">
        <v>-5959453.5</v>
      </c>
      <c r="O6" s="87" t="n">
        <v>-6287223.4425</v>
      </c>
      <c r="P6" s="88">
        <f>SUM(L6:O6)</f>
        <v/>
      </c>
      <c r="Q6" s="87" t="n">
        <v>-6818992.128</v>
      </c>
      <c r="R6" s="87" t="n">
        <v>-10264003.776</v>
      </c>
      <c r="S6" s="87" t="n">
        <v>-10654675.2</v>
      </c>
      <c r="T6" s="87" t="n">
        <v>-11045346.624</v>
      </c>
      <c r="U6" s="88">
        <f>SUM(Q6:T6)</f>
        <v/>
      </c>
      <c r="V6" s="87" t="n">
        <v>-8605891.007999999</v>
      </c>
      <c r="W6" s="87" t="n">
        <v>-10996807.536</v>
      </c>
      <c r="X6" s="87" t="n">
        <v>-11267942.4</v>
      </c>
      <c r="Y6" s="87" t="n">
        <v>-11539077.264</v>
      </c>
      <c r="Z6" s="88">
        <f>SUM(V6:Y6)</f>
        <v/>
      </c>
      <c r="AA6" s="87" t="n">
        <v>-10810946.7648</v>
      </c>
      <c r="AB6" s="87" t="n">
        <v>-12487911.3216</v>
      </c>
      <c r="AC6" s="87" t="n">
        <v>-12678082.56</v>
      </c>
      <c r="AD6" s="87" t="n">
        <v>-12868253.7984</v>
      </c>
      <c r="AE6" s="88">
        <f>SUM(AA6:AD6)</f>
        <v/>
      </c>
      <c r="AF6" s="87" t="n">
        <v>-10311923.7</v>
      </c>
      <c r="AG6" s="87" t="n">
        <v>-11340994.275</v>
      </c>
      <c r="AH6" s="87" t="n">
        <v>-11457693</v>
      </c>
      <c r="AI6" s="87" t="n">
        <v>-11574391.725</v>
      </c>
      <c r="AJ6" s="88">
        <f>SUM(AF6:AI6)</f>
        <v/>
      </c>
      <c r="AK6" s="87" t="n">
        <v>-10203822.72</v>
      </c>
      <c r="AL6" s="87" t="n">
        <v>-10890210.24</v>
      </c>
      <c r="AM6" s="87" t="n">
        <v>-10968048</v>
      </c>
      <c r="AN6" s="87" t="n">
        <v>-11045885.76</v>
      </c>
      <c r="AO6" s="88">
        <f>SUM(AK6:AN6)</f>
        <v/>
      </c>
      <c r="AP6" s="89">
        <f>SUM(B6:E6)+SUM(G6:J6)+SUM(L6:O6)+SUM(Q6:T6)+SUM(V6:Y6)+SUM(AA6:AD6)+SUM(AF6:AI6)+SUM(AK6:AN6)</f>
        <v/>
      </c>
    </row>
    <row r="7">
      <c r="A7" s="21" t="inlineStr">
        <is>
          <t>减：Token成本 - 产品3</t>
        </is>
      </c>
      <c r="B7" s="84" t="n">
        <v>0</v>
      </c>
      <c r="C7" s="84" t="n">
        <v>0</v>
      </c>
      <c r="D7" s="84" t="n">
        <v>0</v>
      </c>
      <c r="E7" s="84" t="n">
        <v>0</v>
      </c>
      <c r="F7" s="88">
        <f>SUM(B7:E7)</f>
        <v/>
      </c>
      <c r="G7" s="84" t="n">
        <v>0</v>
      </c>
      <c r="H7" s="84" t="n">
        <v>0</v>
      </c>
      <c r="I7" s="84" t="n">
        <v>0</v>
      </c>
      <c r="J7" s="84" t="n">
        <v>0</v>
      </c>
      <c r="K7" s="88">
        <f>SUM(G7:J7)</f>
        <v/>
      </c>
      <c r="L7" s="84" t="n">
        <v>0</v>
      </c>
      <c r="M7" s="84" t="n">
        <v>0</v>
      </c>
      <c r="N7" s="84" t="n">
        <v>0</v>
      </c>
      <c r="O7" s="84" t="n">
        <v>0</v>
      </c>
      <c r="P7" s="88">
        <f>SUM(L7:O7)</f>
        <v/>
      </c>
      <c r="Q7" s="84" t="n">
        <v>-1283849.19</v>
      </c>
      <c r="R7" s="84" t="n">
        <v>-2637472.7925</v>
      </c>
      <c r="S7" s="84" t="n">
        <v>-2790976.5</v>
      </c>
      <c r="T7" s="84" t="n">
        <v>-2944480.2075</v>
      </c>
      <c r="U7" s="88">
        <f>SUM(Q7:T7)</f>
        <v/>
      </c>
      <c r="V7" s="84" t="n">
        <v>-3521097.216</v>
      </c>
      <c r="W7" s="84" t="n">
        <v>-5442982.272</v>
      </c>
      <c r="X7" s="84" t="n">
        <v>-5660928</v>
      </c>
      <c r="Y7" s="84" t="n">
        <v>-5878873.728</v>
      </c>
      <c r="Z7" s="88">
        <f>SUM(V7:Y7)</f>
        <v/>
      </c>
      <c r="AA7" s="84" t="n">
        <v>-5947269.12</v>
      </c>
      <c r="AB7" s="84" t="n">
        <v>-7922903.04</v>
      </c>
      <c r="AC7" s="84" t="n">
        <v>-8146944</v>
      </c>
      <c r="AD7" s="84" t="n">
        <v>-8370984.96</v>
      </c>
      <c r="AE7" s="88">
        <f>SUM(AA7:AD7)</f>
        <v/>
      </c>
      <c r="AF7" s="84" t="n">
        <v>-7577135.28</v>
      </c>
      <c r="AG7" s="84" t="n">
        <v>-8818659.135</v>
      </c>
      <c r="AH7" s="84" t="n">
        <v>-8959450.5</v>
      </c>
      <c r="AI7" s="84" t="n">
        <v>-9100241.865</v>
      </c>
      <c r="AJ7" s="88">
        <f>SUM(AF7:AI7)</f>
        <v/>
      </c>
      <c r="AK7" s="84" t="n">
        <v>-7550944.128</v>
      </c>
      <c r="AL7" s="84" t="n">
        <v>-8372066.976</v>
      </c>
      <c r="AM7" s="84" t="n">
        <v>-8465184</v>
      </c>
      <c r="AN7" s="84" t="n">
        <v>-8558301.024</v>
      </c>
      <c r="AO7" s="88">
        <f>SUM(AK7:AN7)</f>
        <v/>
      </c>
      <c r="AP7" s="89">
        <f>SUM(B7:E7)+SUM(G7:J7)+SUM(L7:O7)+SUM(Q7:T7)+SUM(V7:Y7)+SUM(AA7:AD7)+SUM(AF7:AI7)+SUM(AK7:AN7)</f>
        <v/>
      </c>
    </row>
    <row r="8">
      <c r="A8" s="23" t="inlineStr">
        <is>
          <t>Token成本 - 小计</t>
        </is>
      </c>
      <c r="B8" s="87" t="n">
        <v>0</v>
      </c>
      <c r="C8" s="87" t="n">
        <v>0</v>
      </c>
      <c r="D8" s="87" t="n">
        <v>0</v>
      </c>
      <c r="E8" s="87" t="n">
        <v>0</v>
      </c>
      <c r="F8" s="88">
        <f>SUM(B8:E8)</f>
        <v/>
      </c>
      <c r="G8" s="87" t="n">
        <v>-4212000</v>
      </c>
      <c r="H8" s="87" t="n">
        <v>-7722000</v>
      </c>
      <c r="I8" s="87" t="n">
        <v>-10951200</v>
      </c>
      <c r="J8" s="87" t="n">
        <v>-14040000</v>
      </c>
      <c r="K8" s="88">
        <f>SUM(G8:J8)</f>
        <v/>
      </c>
      <c r="L8" s="87" t="n">
        <v>-5745908.61</v>
      </c>
      <c r="M8" s="87" t="n">
        <v>-11140043.5575</v>
      </c>
      <c r="N8" s="87" t="n">
        <v>-13771309.5</v>
      </c>
      <c r="O8" s="87" t="n">
        <v>-16302423.4425</v>
      </c>
      <c r="P8" s="88">
        <f>SUM(L8:O8)</f>
        <v/>
      </c>
      <c r="Q8" s="87" t="n">
        <v>-10723407.318</v>
      </c>
      <c r="R8" s="87" t="n">
        <v>-17705847.5685</v>
      </c>
      <c r="S8" s="87" t="n">
        <v>-20259123.3</v>
      </c>
      <c r="T8" s="87" t="n">
        <v>-22725046.8315</v>
      </c>
      <c r="U8" s="88">
        <f>SUM(Q8:T8)</f>
        <v/>
      </c>
      <c r="V8" s="87" t="n">
        <v>-14167000.224</v>
      </c>
      <c r="W8" s="87" t="n">
        <v>-20179811.808</v>
      </c>
      <c r="X8" s="87" t="n">
        <v>-22232901.6</v>
      </c>
      <c r="Y8" s="87" t="n">
        <v>-24217990.992</v>
      </c>
      <c r="Z8" s="88">
        <f>SUM(V8:Y8)</f>
        <v/>
      </c>
      <c r="AA8" s="87" t="n">
        <v>-18701351.8848</v>
      </c>
      <c r="AB8" s="87" t="n">
        <v>-23973230.3616</v>
      </c>
      <c r="AC8" s="87" t="n">
        <v>-25877180.16</v>
      </c>
      <c r="AD8" s="87" t="n">
        <v>-27716358.7584</v>
      </c>
      <c r="AE8" s="88">
        <f>SUM(AA8:AD8)</f>
        <v/>
      </c>
      <c r="AF8" s="87" t="n">
        <v>-19532265.48</v>
      </c>
      <c r="AG8" s="87" t="n">
        <v>-23172198.66</v>
      </c>
      <c r="AH8" s="87" t="n">
        <v>-24689480.4</v>
      </c>
      <c r="AI8" s="87" t="n">
        <v>-26151988.59</v>
      </c>
      <c r="AJ8" s="88">
        <f>SUM(AF8:AI8)</f>
        <v/>
      </c>
      <c r="AK8" s="87" t="n">
        <v>-19291093.848</v>
      </c>
      <c r="AL8" s="87" t="n">
        <v>-22078876.716</v>
      </c>
      <c r="AM8" s="87" t="n">
        <v>-23427682.2</v>
      </c>
      <c r="AN8" s="87" t="n">
        <v>-24725276.784</v>
      </c>
      <c r="AO8" s="88">
        <f>SUM(AK8:AN8)</f>
        <v/>
      </c>
      <c r="AP8" s="89">
        <f>SUM(B8:E8)+SUM(G8:J8)+SUM(L8:O8)+SUM(Q8:T8)+SUM(V8:Y8)+SUM(AA8:AD8)+SUM(AF8:AI8)+SUM(AK8:AN8)</f>
        <v/>
      </c>
    </row>
    <row r="9">
      <c r="A9" s="21" t="inlineStr">
        <is>
          <t>减：服务器/基础设施</t>
        </is>
      </c>
      <c r="B9" s="84" t="n">
        <v>-180000</v>
      </c>
      <c r="C9" s="84" t="n">
        <v>-180000</v>
      </c>
      <c r="D9" s="84" t="n">
        <v>-180000</v>
      </c>
      <c r="E9" s="84" t="n">
        <v>-180000</v>
      </c>
      <c r="F9" s="88">
        <f>SUM(B9:E9)</f>
        <v/>
      </c>
      <c r="G9" s="84" t="n">
        <v>-1192500</v>
      </c>
      <c r="H9" s="84" t="n">
        <v>-2036250</v>
      </c>
      <c r="I9" s="84" t="n">
        <v>-2812500</v>
      </c>
      <c r="J9" s="84" t="n">
        <v>-3555000</v>
      </c>
      <c r="K9" s="88">
        <f>SUM(G9:J9)</f>
        <v/>
      </c>
      <c r="L9" s="84" t="n">
        <v>-3251376</v>
      </c>
      <c r="M9" s="84" t="n">
        <v>-6106767</v>
      </c>
      <c r="N9" s="84" t="n">
        <v>-7595100</v>
      </c>
      <c r="O9" s="84" t="n">
        <v>-9025683</v>
      </c>
      <c r="P9" s="88">
        <f>SUM(L9:O9)</f>
        <v/>
      </c>
      <c r="Q9" s="84" t="n">
        <v>-9180720</v>
      </c>
      <c r="R9" s="84" t="n">
        <v>-15018390</v>
      </c>
      <c r="S9" s="84" t="n">
        <v>-17368200</v>
      </c>
      <c r="T9" s="84" t="n">
        <v>-19634310</v>
      </c>
      <c r="U9" s="88">
        <f>SUM(Q9:T9)</f>
        <v/>
      </c>
      <c r="V9" s="84" t="n">
        <v>-16119792</v>
      </c>
      <c r="W9" s="84" t="n">
        <v>-22892349</v>
      </c>
      <c r="X9" s="84" t="n">
        <v>-25490340</v>
      </c>
      <c r="Y9" s="84" t="n">
        <v>-27997581</v>
      </c>
      <c r="Z9" s="88">
        <f>SUM(V9:Y9)</f>
        <v/>
      </c>
      <c r="AA9" s="84" t="n">
        <v>-22208904</v>
      </c>
      <c r="AB9" s="84" t="n">
        <v>-28542468</v>
      </c>
      <c r="AC9" s="84" t="n">
        <v>-31105800</v>
      </c>
      <c r="AD9" s="84" t="n">
        <v>-33577632</v>
      </c>
      <c r="AE9" s="88">
        <f>SUM(AA9:AD9)</f>
        <v/>
      </c>
      <c r="AF9" s="84" t="n">
        <v>-25705465.2</v>
      </c>
      <c r="AG9" s="84" t="n">
        <v>-30725753.4</v>
      </c>
      <c r="AH9" s="84" t="n">
        <v>-33078150</v>
      </c>
      <c r="AI9" s="84" t="n">
        <v>-35342121.6</v>
      </c>
      <c r="AJ9" s="88">
        <f>SUM(AF9:AI9)</f>
        <v/>
      </c>
      <c r="AK9" s="84" t="n">
        <v>-26761900.8</v>
      </c>
      <c r="AL9" s="84" t="n">
        <v>-30858393.6</v>
      </c>
      <c r="AM9" s="84" t="n">
        <v>-33016800</v>
      </c>
      <c r="AN9" s="84" t="n">
        <v>-35091206.4</v>
      </c>
      <c r="AO9" s="88">
        <f>SUM(AK9:AN9)</f>
        <v/>
      </c>
      <c r="AP9" s="89">
        <f>SUM(B9:E9)+SUM(G9:J9)+SUM(L9:O9)+SUM(Q9:T9)+SUM(V9:Y9)+SUM(AA9:AD9)+SUM(AF9:AI9)+SUM(AK9:AN9)</f>
        <v/>
      </c>
    </row>
    <row r="10">
      <c r="A10" s="23" t="inlineStr">
        <is>
          <t>减：渠道分成 (AppStore/Steam/Google/国内)</t>
        </is>
      </c>
      <c r="B10" s="87" t="n">
        <v>0</v>
      </c>
      <c r="C10" s="87" t="n">
        <v>0</v>
      </c>
      <c r="D10" s="87" t="n">
        <v>0</v>
      </c>
      <c r="E10" s="87" t="n">
        <v>0</v>
      </c>
      <c r="F10" s="88">
        <f>SUM(B10:E10)</f>
        <v/>
      </c>
      <c r="G10" s="87" t="n">
        <v>-4539356.64</v>
      </c>
      <c r="H10" s="87" t="n">
        <v>-8322153.84</v>
      </c>
      <c r="I10" s="87" t="n">
        <v>-11802327.264</v>
      </c>
      <c r="J10" s="87" t="n">
        <v>-15131188.8</v>
      </c>
      <c r="K10" s="88">
        <f>SUM(G10:J10)</f>
        <v/>
      </c>
      <c r="L10" s="87" t="n">
        <v>-11964294.58336</v>
      </c>
      <c r="M10" s="87" t="n">
        <v>-21685504.38712</v>
      </c>
      <c r="N10" s="87" t="n">
        <v>-29342683.888</v>
      </c>
      <c r="O10" s="87" t="n">
        <v>-36674805.56488</v>
      </c>
      <c r="P10" s="88">
        <f>SUM(L10:O10)</f>
        <v/>
      </c>
      <c r="Q10" s="87" t="n">
        <v>-27960135.869568</v>
      </c>
      <c r="R10" s="87" t="n">
        <v>-47064333.761256</v>
      </c>
      <c r="S10" s="87" t="n">
        <v>-60007686.564</v>
      </c>
      <c r="T10" s="87" t="n">
        <v>-72416602.227144</v>
      </c>
      <c r="U10" s="88">
        <f>SUM(Q10:T10)</f>
        <v/>
      </c>
      <c r="V10" s="87" t="n">
        <v>-57193788.6379776</v>
      </c>
      <c r="W10" s="87" t="n">
        <v>-86001547.8124992</v>
      </c>
      <c r="X10" s="87" t="n">
        <v>-103906539.77088</v>
      </c>
      <c r="Y10" s="87" t="n">
        <v>-121085612.062061</v>
      </c>
      <c r="Z10" s="88">
        <f>SUM(V10:Y10)</f>
        <v/>
      </c>
      <c r="AA10" s="87" t="n">
        <v>-96381045.7275904</v>
      </c>
      <c r="AB10" s="87" t="n">
        <v>-131895067.040397</v>
      </c>
      <c r="AC10" s="87" t="n">
        <v>-154028045.40928</v>
      </c>
      <c r="AD10" s="87" t="n">
        <v>-175263148.181363</v>
      </c>
      <c r="AE10" s="88">
        <f>SUM(AA10:AD10)</f>
        <v/>
      </c>
      <c r="AF10" s="87" t="n">
        <v>-142803021.727565</v>
      </c>
      <c r="AG10" s="87" t="n">
        <v>-181181065.697722</v>
      </c>
      <c r="AH10" s="87" t="n">
        <v>-206798154.17856</v>
      </c>
      <c r="AI10" s="87" t="n">
        <v>-231360693.017798</v>
      </c>
      <c r="AJ10" s="88">
        <f>SUM(AF10:AI10)</f>
        <v/>
      </c>
      <c r="AK10" s="87" t="n">
        <v>-197119181.498624</v>
      </c>
      <c r="AL10" s="87" t="n">
        <v>-239547557.691008</v>
      </c>
      <c r="AM10" s="87" t="n">
        <v>-269237094.56</v>
      </c>
      <c r="AN10" s="87" t="n">
        <v>-297692902.932992</v>
      </c>
      <c r="AO10" s="88">
        <f>SUM(AK10:AN10)</f>
        <v/>
      </c>
      <c r="AP10" s="89">
        <f>SUM(B10:E10)+SUM(G10:J10)+SUM(L10:O10)+SUM(Q10:T10)+SUM(V10:Y10)+SUM(AA10:AD10)+SUM(AF10:AI10)+SUM(AK10:AN10)</f>
        <v/>
      </c>
    </row>
    <row r="11">
      <c r="A11" s="21" t="inlineStr">
        <is>
          <t>减：支付通道费 (Stripe/支付宝/微信)</t>
        </is>
      </c>
      <c r="B11" s="84" t="n">
        <v>0</v>
      </c>
      <c r="C11" s="84" t="n">
        <v>0</v>
      </c>
      <c r="D11" s="84" t="n">
        <v>0</v>
      </c>
      <c r="E11" s="84" t="n">
        <v>0</v>
      </c>
      <c r="F11" s="88">
        <f>SUM(B11:E11)</f>
        <v/>
      </c>
      <c r="G11" s="84" t="n">
        <v>-243179.82</v>
      </c>
      <c r="H11" s="84" t="n">
        <v>-445829.67</v>
      </c>
      <c r="I11" s="84" t="n">
        <v>-632267.532</v>
      </c>
      <c r="J11" s="84" t="n">
        <v>-810599.4</v>
      </c>
      <c r="K11" s="88">
        <f>SUM(G11:J11)</f>
        <v/>
      </c>
      <c r="L11" s="84" t="n">
        <v>-640944.35268</v>
      </c>
      <c r="M11" s="84" t="n">
        <v>-1161723.44931</v>
      </c>
      <c r="N11" s="84" t="n">
        <v>-1571929.494</v>
      </c>
      <c r="O11" s="84" t="n">
        <v>-1964721.72669</v>
      </c>
      <c r="P11" s="88">
        <f>SUM(L11:O11)</f>
        <v/>
      </c>
      <c r="Q11" s="84" t="n">
        <v>-1497864.421584</v>
      </c>
      <c r="R11" s="84" t="n">
        <v>-2521303.594353</v>
      </c>
      <c r="S11" s="84" t="n">
        <v>-3214697.4945</v>
      </c>
      <c r="T11" s="84" t="n">
        <v>-3879460.833597</v>
      </c>
      <c r="U11" s="88">
        <f>SUM(Q11:T11)</f>
        <v/>
      </c>
      <c r="V11" s="84" t="n">
        <v>-3063952.9627488</v>
      </c>
      <c r="W11" s="84" t="n">
        <v>-4607225.7756696</v>
      </c>
      <c r="X11" s="84" t="n">
        <v>-5566421.77344</v>
      </c>
      <c r="Y11" s="84" t="n">
        <v>-6486729.2176104</v>
      </c>
      <c r="Z11" s="88">
        <f>SUM(V11:Y11)</f>
        <v/>
      </c>
      <c r="AA11" s="84" t="n">
        <v>-5163270.3068352</v>
      </c>
      <c r="AB11" s="84" t="n">
        <v>-7065807.1628784</v>
      </c>
      <c r="AC11" s="84" t="n">
        <v>-8251502.43264</v>
      </c>
      <c r="AD11" s="84" t="n">
        <v>-9389097.224001599</v>
      </c>
      <c r="AE11" s="88">
        <f>SUM(AA11:AD11)</f>
        <v/>
      </c>
      <c r="AF11" s="84" t="n">
        <v>-7650161.8782624</v>
      </c>
      <c r="AG11" s="84" t="n">
        <v>-9706128.519520801</v>
      </c>
      <c r="AH11" s="84" t="n">
        <v>-11078472.54528</v>
      </c>
      <c r="AI11" s="84" t="n">
        <v>-12394322.8402392</v>
      </c>
      <c r="AJ11" s="88">
        <f>SUM(AF11:AI11)</f>
        <v/>
      </c>
      <c r="AK11" s="84" t="n">
        <v>-10559956.151712</v>
      </c>
      <c r="AL11" s="84" t="n">
        <v>-12832904.876304</v>
      </c>
      <c r="AM11" s="84" t="n">
        <v>-14423415.78</v>
      </c>
      <c r="AN11" s="84" t="n">
        <v>-15947834.085696</v>
      </c>
      <c r="AO11" s="88">
        <f>SUM(AK11:AN11)</f>
        <v/>
      </c>
      <c r="AP11" s="89">
        <f>SUM(B11:E11)+SUM(G11:J11)+SUM(L11:O11)+SUM(Q11:T11)+SUM(V11:Y11)+SUM(AA11:AD11)+SUM(AF11:AI11)+SUM(AK11:AN11)</f>
        <v/>
      </c>
    </row>
    <row r="12">
      <c r="A12" s="23" t="inlineStr">
        <is>
          <t>减：内容/IP成本 (持续内容供给)</t>
        </is>
      </c>
      <c r="B12" s="87" t="n">
        <v>0</v>
      </c>
      <c r="C12" s="87" t="n">
        <v>0</v>
      </c>
      <c r="D12" s="87" t="n">
        <v>0</v>
      </c>
      <c r="E12" s="87" t="n">
        <v>0</v>
      </c>
      <c r="F12" s="88">
        <f>SUM(B12:E12)</f>
        <v/>
      </c>
      <c r="G12" s="87" t="n">
        <v>-972719.28</v>
      </c>
      <c r="H12" s="87" t="n">
        <v>-1783318.68</v>
      </c>
      <c r="I12" s="87" t="n">
        <v>-2529070.128</v>
      </c>
      <c r="J12" s="87" t="n">
        <v>-3242397.6</v>
      </c>
      <c r="K12" s="88">
        <f>SUM(G12:J12)</f>
        <v/>
      </c>
      <c r="L12" s="87" t="n">
        <v>-2563777.41072</v>
      </c>
      <c r="M12" s="87" t="n">
        <v>-4646893.79724</v>
      </c>
      <c r="N12" s="87" t="n">
        <v>-6287717.976</v>
      </c>
      <c r="O12" s="87" t="n">
        <v>-7858886.90676</v>
      </c>
      <c r="P12" s="88">
        <f>SUM(L12:O12)</f>
        <v/>
      </c>
      <c r="Q12" s="87" t="n">
        <v>-5492169.545808</v>
      </c>
      <c r="R12" s="87" t="n">
        <v>-9244779.845961001</v>
      </c>
      <c r="S12" s="87" t="n">
        <v>-11787224.1465</v>
      </c>
      <c r="T12" s="87" t="n">
        <v>-14224689.723189</v>
      </c>
      <c r="U12" s="88">
        <f>SUM(Q12:T12)</f>
        <v/>
      </c>
      <c r="V12" s="87" t="n">
        <v>-10213176.542496</v>
      </c>
      <c r="W12" s="87" t="n">
        <v>-15357419.252232</v>
      </c>
      <c r="X12" s="87" t="n">
        <v>-18554739.2448</v>
      </c>
      <c r="Y12" s="87" t="n">
        <v>-21622430.725368</v>
      </c>
      <c r="Z12" s="88">
        <f>SUM(V12:Y12)</f>
        <v/>
      </c>
      <c r="AA12" s="87" t="n">
        <v>-15489810.9205056</v>
      </c>
      <c r="AB12" s="87" t="n">
        <v>-21197421.4886352</v>
      </c>
      <c r="AC12" s="87" t="n">
        <v>-24754507.29792</v>
      </c>
      <c r="AD12" s="87" t="n">
        <v>-28167291.6720048</v>
      </c>
      <c r="AE12" s="88">
        <f>SUM(AA12:AD12)</f>
        <v/>
      </c>
      <c r="AF12" s="87" t="n">
        <v>-20400431.6753664</v>
      </c>
      <c r="AG12" s="87" t="n">
        <v>-25883009.3853888</v>
      </c>
      <c r="AH12" s="87" t="n">
        <v>-29542593.45408</v>
      </c>
      <c r="AI12" s="87" t="n">
        <v>-33051527.5739712</v>
      </c>
      <c r="AJ12" s="88">
        <f>SUM(AF12:AI12)</f>
        <v/>
      </c>
      <c r="AK12" s="87" t="n">
        <v>-24639897.687328</v>
      </c>
      <c r="AL12" s="87" t="n">
        <v>-29943444.711376</v>
      </c>
      <c r="AM12" s="87" t="n">
        <v>-33654636.82</v>
      </c>
      <c r="AN12" s="87" t="n">
        <v>-37211612.866624</v>
      </c>
      <c r="AO12" s="88">
        <f>SUM(AK12:AN12)</f>
        <v/>
      </c>
      <c r="AP12" s="89">
        <f>SUM(B12:E12)+SUM(G12:J12)+SUM(L12:O12)+SUM(Q12:T12)+SUM(V12:Y12)+SUM(AA12:AD12)+SUM(AF12:AI12)+SUM(AK12:AN12)</f>
        <v/>
      </c>
    </row>
    <row r="13">
      <c r="A13" s="19" t="inlineStr">
        <is>
          <t>营业成本 COGS 合计</t>
        </is>
      </c>
      <c r="B13" s="90" t="n">
        <v>-180000</v>
      </c>
      <c r="C13" s="90" t="n">
        <v>-180000</v>
      </c>
      <c r="D13" s="90" t="n">
        <v>-180000</v>
      </c>
      <c r="E13" s="90" t="n">
        <v>-180000</v>
      </c>
      <c r="F13" s="90">
        <f>SUM(B13:E13)</f>
        <v/>
      </c>
      <c r="G13" s="90" t="n">
        <v>-11159755.74</v>
      </c>
      <c r="H13" s="90" t="n">
        <v>-20309552.19</v>
      </c>
      <c r="I13" s="90" t="n">
        <v>-28727364.924</v>
      </c>
      <c r="J13" s="90" t="n">
        <v>-36779185.8</v>
      </c>
      <c r="K13" s="90">
        <f>SUM(G13:J13)</f>
        <v/>
      </c>
      <c r="L13" s="90" t="n">
        <v>-24166300.95676</v>
      </c>
      <c r="M13" s="90" t="n">
        <v>-44740932.19117</v>
      </c>
      <c r="N13" s="90" t="n">
        <v>-58568740.858</v>
      </c>
      <c r="O13" s="90" t="n">
        <v>-71826520.64083</v>
      </c>
      <c r="P13" s="90">
        <f>SUM(L13:O13)</f>
        <v/>
      </c>
      <c r="Q13" s="90" t="n">
        <v>-54854297.15496</v>
      </c>
      <c r="R13" s="90" t="n">
        <v>-91554654.77007</v>
      </c>
      <c r="S13" s="90" t="n">
        <v>-112636931.505</v>
      </c>
      <c r="T13" s="90" t="n">
        <v>-132880109.61543</v>
      </c>
      <c r="U13" s="90">
        <f>SUM(Q13:T13)</f>
        <v/>
      </c>
      <c r="V13" s="90" t="n">
        <v>-100757710.367222</v>
      </c>
      <c r="W13" s="90" t="n">
        <v>-149038353.648401</v>
      </c>
      <c r="X13" s="90" t="n">
        <v>-175750942.38912</v>
      </c>
      <c r="Y13" s="90" t="n">
        <v>-201410343.997039</v>
      </c>
      <c r="Z13" s="90">
        <f>SUM(V13:Y13)</f>
        <v/>
      </c>
      <c r="AA13" s="90" t="n">
        <v>-157944382.839731</v>
      </c>
      <c r="AB13" s="90" t="n">
        <v>-212673994.05351</v>
      </c>
      <c r="AC13" s="90" t="n">
        <v>-244017035.29984</v>
      </c>
      <c r="AD13" s="90" t="n">
        <v>-274113527.83577</v>
      </c>
      <c r="AE13" s="90">
        <f>SUM(AA13:AD13)</f>
        <v/>
      </c>
      <c r="AF13" s="90" t="n">
        <v>-216091345.961194</v>
      </c>
      <c r="AG13" s="90" t="n">
        <v>-270668155.662631</v>
      </c>
      <c r="AH13" s="90" t="n">
        <v>-305186850.57792</v>
      </c>
      <c r="AI13" s="90" t="n">
        <v>-338300653.622009</v>
      </c>
      <c r="AJ13" s="90">
        <f>SUM(AF13:AI13)</f>
        <v/>
      </c>
      <c r="AK13" s="90" t="n">
        <v>-278372029.985664</v>
      </c>
      <c r="AL13" s="90" t="n">
        <v>-335261177.594688</v>
      </c>
      <c r="AM13" s="90" t="n">
        <v>-373759629.36</v>
      </c>
      <c r="AN13" s="90" t="n">
        <v>-410668833.069312</v>
      </c>
      <c r="AO13" s="90">
        <f>SUM(AK13:AN13)</f>
        <v/>
      </c>
      <c r="AP13" s="90">
        <f>SUM(B13:E13)+SUM(G13:J13)+SUM(L13:O13)+SUM(Q13:T13)+SUM(V13:Y13)+SUM(AA13:AD13)+SUM(AF13:AI13)+SUM(AK13:AN13)</f>
        <v/>
      </c>
    </row>
    <row r="14">
      <c r="A14" s="19" t="inlineStr">
        <is>
          <t>毛利 Gross Profit</t>
        </is>
      </c>
      <c r="B14" s="90" t="n">
        <v>-180000</v>
      </c>
      <c r="C14" s="90" t="n">
        <v>-180000</v>
      </c>
      <c r="D14" s="90" t="n">
        <v>-180000</v>
      </c>
      <c r="E14" s="90" t="n">
        <v>-180000</v>
      </c>
      <c r="F14" s="90">
        <f>SUM(B14:E14)</f>
        <v/>
      </c>
      <c r="G14" s="90" t="n">
        <v>5052232.26</v>
      </c>
      <c r="H14" s="90" t="n">
        <v>9412425.810000001</v>
      </c>
      <c r="I14" s="90" t="n">
        <v>13423803.876</v>
      </c>
      <c r="J14" s="90" t="n">
        <v>17260774.2</v>
      </c>
      <c r="K14" s="90">
        <f>SUM(G14:J14)</f>
        <v/>
      </c>
      <c r="L14" s="90" t="n">
        <v>18563322.55524</v>
      </c>
      <c r="M14" s="90" t="n">
        <v>32707297.76283</v>
      </c>
      <c r="N14" s="90" t="n">
        <v>46226558.742</v>
      </c>
      <c r="O14" s="90" t="n">
        <v>59154927.80517</v>
      </c>
      <c r="P14" s="90">
        <f>SUM(L14:O14)</f>
        <v/>
      </c>
      <c r="Q14" s="90" t="n">
        <v>45003330.95064</v>
      </c>
      <c r="R14" s="90" t="n">
        <v>76532251.52012999</v>
      </c>
      <c r="S14" s="90" t="n">
        <v>101676234.795</v>
      </c>
      <c r="T14" s="90" t="n">
        <v>125750612.62437</v>
      </c>
      <c r="U14" s="90">
        <f>SUM(Q14:T14)</f>
        <v/>
      </c>
      <c r="V14" s="90" t="n">
        <v>103505820.482698</v>
      </c>
      <c r="W14" s="90" t="n">
        <v>158110031.396239</v>
      </c>
      <c r="X14" s="90" t="n">
        <v>195343842.50688</v>
      </c>
      <c r="Y14" s="90" t="n">
        <v>231038270.510321</v>
      </c>
      <c r="Z14" s="90">
        <f>SUM(V14:Y14)</f>
        <v/>
      </c>
      <c r="AA14" s="90" t="n">
        <v>186273637.615949</v>
      </c>
      <c r="AB14" s="90" t="n">
        <v>258379816.80505</v>
      </c>
      <c r="AC14" s="90" t="n">
        <v>306083126.87616</v>
      </c>
      <c r="AD14" s="90" t="n">
        <v>351826287.09767</v>
      </c>
      <c r="AE14" s="90">
        <f>SUM(AA14:AD14)</f>
        <v/>
      </c>
      <c r="AF14" s="90" t="n">
        <v>293919445.922966</v>
      </c>
      <c r="AG14" s="90" t="n">
        <v>376407078.972089</v>
      </c>
      <c r="AH14" s="90" t="n">
        <v>433377985.77408</v>
      </c>
      <c r="AI14" s="90" t="n">
        <v>487987535.727271</v>
      </c>
      <c r="AJ14" s="90">
        <f>SUM(AF14:AI14)</f>
        <v/>
      </c>
      <c r="AK14" s="90" t="n">
        <v>425625046.795136</v>
      </c>
      <c r="AL14" s="90" t="n">
        <v>520265814.158912</v>
      </c>
      <c r="AM14" s="90" t="n">
        <v>587801422.64</v>
      </c>
      <c r="AN14" s="90" t="n">
        <v>652520105.977088</v>
      </c>
      <c r="AO14" s="90">
        <f>SUM(AK14:AN14)</f>
        <v/>
      </c>
      <c r="AP14" s="90">
        <f>SUM(B14:E14)+SUM(G14:J14)+SUM(L14:O14)+SUM(Q14:T14)+SUM(V14:Y14)+SUM(AA14:AD14)+SUM(AF14:AI14)+SUM(AK14:AN14)</f>
        <v/>
      </c>
    </row>
    <row r="15">
      <c r="A15" s="6" t="inlineStr">
        <is>
          <t>毛利率 Gross Margin</t>
        </is>
      </c>
      <c r="B15" s="91" t="n">
        <v>0</v>
      </c>
      <c r="C15" s="91" t="n">
        <v>0</v>
      </c>
      <c r="D15" s="91" t="n">
        <v>0</v>
      </c>
      <c r="E15" s="91" t="n">
        <v>0</v>
      </c>
      <c r="F15" s="92">
        <f>IFERROR(F14/F4,0)</f>
        <v/>
      </c>
      <c r="G15" s="91" t="n">
        <v>0.311635578560754</v>
      </c>
      <c r="H15" s="91" t="n">
        <v>0.316682349001133</v>
      </c>
      <c r="I15" s="91" t="n">
        <v>0.318468129310806</v>
      </c>
      <c r="J15" s="91" t="n">
        <v>0.319407605038938</v>
      </c>
      <c r="K15" s="92">
        <f>IFERROR(K14/K4,0)</f>
        <v/>
      </c>
      <c r="L15" s="91" t="n">
        <v>0.434436838649579</v>
      </c>
      <c r="M15" s="91" t="n">
        <v>0.422311753054348</v>
      </c>
      <c r="N15" s="91" t="n">
        <v>0.44111290218593</v>
      </c>
      <c r="O15" s="91" t="n">
        <v>0.451628291693216</v>
      </c>
      <c r="P15" s="92">
        <f>IFERROR(P14/P4,0)</f>
        <v/>
      </c>
      <c r="Q15" s="91" t="n">
        <v>0.450674943961704</v>
      </c>
      <c r="R15" s="91" t="n">
        <v>0.455313582772462</v>
      </c>
      <c r="S15" s="91" t="n">
        <v>0.474428316982968</v>
      </c>
      <c r="T15" s="91" t="n">
        <v>0.486216840502712</v>
      </c>
      <c r="U15" s="92">
        <f>IFERROR(U14/U4,0)</f>
        <v/>
      </c>
      <c r="V15" s="91" t="n">
        <v>0.506726874112184</v>
      </c>
      <c r="W15" s="91" t="n">
        <v>0.514767581712207</v>
      </c>
      <c r="X15" s="91" t="n">
        <v>0.526398781275316</v>
      </c>
      <c r="Y15" s="91" t="n">
        <v>0.534256008135248</v>
      </c>
      <c r="Z15" s="92">
        <f>IFERROR(Z14/Z4,0)</f>
        <v/>
      </c>
      <c r="AA15" s="91" t="n">
        <v>0.541150162241237</v>
      </c>
      <c r="AB15" s="91" t="n">
        <v>0.5485144390066961</v>
      </c>
      <c r="AC15" s="91" t="n">
        <v>0.55641344599028</v>
      </c>
      <c r="AD15" s="91" t="n">
        <v>0.562076862190149</v>
      </c>
      <c r="AE15" s="92">
        <f>IFERROR(AE14/AE4,0)</f>
        <v/>
      </c>
      <c r="AF15" s="91" t="n">
        <v>0.576300444226139</v>
      </c>
      <c r="AG15" s="91" t="n">
        <v>0.581705277570349</v>
      </c>
      <c r="AH15" s="91" t="n">
        <v>0.586783941562487</v>
      </c>
      <c r="AI15" s="91" t="n">
        <v>0.590577890398714</v>
      </c>
      <c r="AJ15" s="92">
        <f>IFERROR(AJ14/AJ4,0)</f>
        <v/>
      </c>
      <c r="AK15" s="91" t="n">
        <v>0.604583542791699</v>
      </c>
      <c r="AL15" s="91" t="n">
        <v>0.608123202626848</v>
      </c>
      <c r="AM15" s="91" t="n">
        <v>0.611299117635226</v>
      </c>
      <c r="AN15" s="91" t="n">
        <v>0.613738614100283</v>
      </c>
      <c r="AO15" s="92">
        <f>IFERROR(AO14/AO4,0)</f>
        <v/>
      </c>
      <c r="AP15" s="93">
        <f>IFERROR(AP14/AP4,0)</f>
        <v/>
      </c>
    </row>
    <row r="18">
      <c r="A18" s="24" t="inlineStr">
        <is>
          <t>附注 Notes（基本假设与计算逻辑）</t>
        </is>
      </c>
    </row>
    <row r="19">
      <c r="A19" s="67" t="inlineStr">
        <is>
          <t>• 【Token/推理成本（最大COGS项）】</t>
        </is>
      </c>
    </row>
    <row r="20">
      <c r="A20" s="67" t="inlineStr">
        <is>
          <t>• 计算：DAU合计(千人) × 1000 × Agent数/DAU × 单Agent月成本(USD) × 汇率7.8 × 3个月</t>
        </is>
      </c>
    </row>
    <row r="21">
      <c r="A21" s="67" t="inlineStr">
        <is>
          <t>• Agent数/DAU：悲观0.8-1.2 / 中性0.9-1.3 / 乐观1.0-1.4（产品越复杂，Agent越多）</t>
        </is>
      </c>
    </row>
    <row r="22">
      <c r="A22" s="67" t="inlineStr">
        <is>
          <t>• 单Agent月成本：悲观$0.8→$0.06 / 中性$0.6→$0.05 / 乐观$0.5→$0.04（AI降本曲线，未来2年每年降3-5×）</t>
        </is>
      </c>
    </row>
    <row r="23">
      <c r="A23" s="67" t="inlineStr">
        <is>
          <t>• 参考：V0实测单Agent $2/月（行业1/5），Token成本是AI游戏区别于传统游戏的核心COGS</t>
        </is>
      </c>
    </row>
    <row r="24">
      <c r="A24" s="67" t="inlineStr">
        <is>
          <t xml:space="preserve">• </t>
        </is>
      </c>
    </row>
    <row r="25">
      <c r="A25" s="67" t="inlineStr">
        <is>
          <t>• 【服务器/基础设施】</t>
        </is>
      </c>
    </row>
    <row r="26">
      <c r="A26" s="67" t="inlineStr">
        <is>
          <t>• 计算：(基础月费HK$60,000 + 每千DAU成本 × 总DAU) × 3个月</t>
        </is>
      </c>
    </row>
    <row r="27">
      <c r="A27" s="67" t="inlineStr">
        <is>
          <t>• 每千DAU成本：随规模先升后降（2026年HK$1,000→2028年峰值HK$1,200→2033年HK$800）</t>
        </is>
      </c>
    </row>
    <row r="28">
      <c r="A28" s="67" t="inlineStr">
        <is>
          <t>• 假设：CDN/边缘节点/存储随用户增长，但规模效应降低单位成本</t>
        </is>
      </c>
    </row>
    <row r="29">
      <c r="A29" s="67" t="inlineStr">
        <is>
          <t xml:space="preserve">• </t>
        </is>
      </c>
    </row>
    <row r="30">
      <c r="A30" s="67" t="inlineStr">
        <is>
          <t>• 【渠道分成（平台抽成）】</t>
        </is>
      </c>
    </row>
    <row r="31">
      <c r="A31" s="67" t="inlineStr">
        <is>
          <t>• 计算：收入 × 28%（加权平均）</t>
        </is>
      </c>
    </row>
    <row r="32">
      <c r="A32" s="67" t="inlineStr">
        <is>
          <t>• 渠道构成：App Store 30% / Google Play 30% / Steam 30% / 国内安卓50% / DTC官网0%</t>
        </is>
      </c>
    </row>
    <row r="33">
      <c r="A33" s="67" t="inlineStr">
        <is>
          <t>• 加权逻辑：按各渠道收入占比加权，DTC直销占比提升可降低综合抽成</t>
        </is>
      </c>
    </row>
    <row r="34">
      <c r="A34" s="67" t="inlineStr">
        <is>
          <t xml:space="preserve">• </t>
        </is>
      </c>
    </row>
    <row r="35">
      <c r="A35" s="67" t="inlineStr">
        <is>
          <t>• 【支付通道费】</t>
        </is>
      </c>
    </row>
    <row r="36">
      <c r="A36" s="67" t="inlineStr">
        <is>
          <t>• 计算：收入 × 1.5%（加权平均）</t>
        </is>
      </c>
    </row>
    <row r="37">
      <c r="A37" s="67" t="inlineStr">
        <is>
          <t>• 通道构成：Stripe 2.9%+$0.30 / 支付宝0.6% / 微信支付1% / 海外信用卡2-3%</t>
        </is>
      </c>
    </row>
    <row r="38">
      <c r="A38" s="67" t="inlineStr">
        <is>
          <t xml:space="preserve">• </t>
        </is>
      </c>
    </row>
    <row r="39">
      <c r="A39" s="67" t="inlineStr">
        <is>
          <t>• 【内容/IP成本】</t>
        </is>
      </c>
    </row>
    <row r="40">
      <c r="A40" s="67" t="inlineStr">
        <is>
          <t>• 计算：收入 × 0-6%（2026年为0%，2027年6%逐年降至2033年3.5%，规模效应）</t>
        </is>
      </c>
    </row>
    <row r="41">
      <c r="A41" s="67" t="inlineStr">
        <is>
          <t>• 用途：新角色/剧情/活动/IP授权/美术资源/音频制作</t>
        </is>
      </c>
    </row>
    <row r="42">
      <c r="A42" s="67" t="inlineStr">
        <is>
          <t xml:space="preserve">• </t>
        </is>
      </c>
    </row>
    <row r="43">
      <c r="A43" s="67" t="inlineStr">
        <is>
          <t>• 【毛利】</t>
        </is>
      </c>
    </row>
    <row r="44">
      <c r="A44" s="67" t="inlineStr">
        <is>
          <t>• 毛利 = 收入 - COGS合计（Token+服务器+渠道+支付+内容）</t>
        </is>
      </c>
    </row>
    <row r="45">
      <c r="A45" s="67" t="inlineStr">
        <is>
          <t>• 毛利率 = 毛利 ÷ 收入；早期为负（Token前置投入），随DAU增长和Token降本逐步转正</t>
        </is>
      </c>
    </row>
    <row r="46">
      <c r="A46" s="67" t="inlineStr">
        <is>
          <t>• 2033年目标毛利率55-65%（对标头部游戏公司50-80%）</t>
        </is>
      </c>
    </row>
  </sheetData>
  <mergeCells count="38">
    <mergeCell ref="A41:F41"/>
    <mergeCell ref="L2:P2"/>
    <mergeCell ref="A46:F46"/>
    <mergeCell ref="A1:AP1"/>
    <mergeCell ref="V2:Z2"/>
    <mergeCell ref="G2:K2"/>
    <mergeCell ref="A37:F37"/>
    <mergeCell ref="A27:F27"/>
    <mergeCell ref="A26:F26"/>
    <mergeCell ref="A21:F21"/>
    <mergeCell ref="A33:F33"/>
    <mergeCell ref="A42:F42"/>
    <mergeCell ref="B2:F2"/>
    <mergeCell ref="A23:F23"/>
    <mergeCell ref="A32:F32"/>
    <mergeCell ref="A22:F22"/>
    <mergeCell ref="A35:F35"/>
    <mergeCell ref="A20:F20"/>
    <mergeCell ref="A29:F29"/>
    <mergeCell ref="A43:F43"/>
    <mergeCell ref="A38:F38"/>
    <mergeCell ref="AP2:AP3"/>
    <mergeCell ref="A28:F28"/>
    <mergeCell ref="A19:F19"/>
    <mergeCell ref="A44:F44"/>
    <mergeCell ref="A31:F31"/>
    <mergeCell ref="AF2:AJ2"/>
    <mergeCell ref="A40:F40"/>
    <mergeCell ref="A34:F34"/>
    <mergeCell ref="A30:F30"/>
    <mergeCell ref="A39:F39"/>
    <mergeCell ref="A24:F24"/>
    <mergeCell ref="A36:F36"/>
    <mergeCell ref="Q2:U2"/>
    <mergeCell ref="A45:F45"/>
    <mergeCell ref="AA2:AE2"/>
    <mergeCell ref="AK2:AO2"/>
    <mergeCell ref="A25:F2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>
  <sheetPr>
    <outlinePr summaryBelow="0" summaryRight="0"/>
    <pageSetUpPr/>
  </sheetPr>
  <dimension ref="A1:AP48"/>
  <sheetViews>
    <sheetView showGridLines="0" tabSelected="1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E9" sqref="E9"/>
    </sheetView>
  </sheetViews>
  <sheetFormatPr baseColWidth="8" defaultColWidth="9" defaultRowHeight="14"/>
  <cols>
    <col width="35.1796875" customWidth="1" min="1" max="1"/>
    <col width="12.90625" customWidth="1" min="2" max="5"/>
    <col width="14" customWidth="1" min="6" max="10"/>
    <col width="15.1796875" customWidth="1" min="11" max="11"/>
    <col width="14" customWidth="1" min="12" max="15"/>
    <col width="15.1796875" customWidth="1" min="16" max="17"/>
    <col width="14" customWidth="1" min="18" max="20"/>
    <col width="15.1796875" customWidth="1" min="21" max="40"/>
    <col width="17.36328125" customWidth="1" min="41" max="42"/>
  </cols>
  <sheetData>
    <row r="1" ht="28" customHeight="1">
      <c r="A1" s="69" t="inlineStr">
        <is>
          <t>运营费用 OPEX  ·  三情景加权（人数/营销/Token/设施全联动）</t>
        </is>
      </c>
    </row>
    <row r="2" ht="18" customHeight="1">
      <c r="A2" s="15" t="n"/>
      <c r="B2" s="70" t="n">
        <v>2026</v>
      </c>
      <c r="G2" s="71" t="n">
        <v>2027</v>
      </c>
      <c r="L2" s="70" t="n">
        <v>2028</v>
      </c>
      <c r="Q2" s="71" t="n">
        <v>2029</v>
      </c>
      <c r="V2" s="70" t="n">
        <v>2030</v>
      </c>
      <c r="AA2" s="71" t="n">
        <v>2031</v>
      </c>
      <c r="AF2" s="70" t="n">
        <v>2032</v>
      </c>
      <c r="AK2" s="71" t="n">
        <v>2033</v>
      </c>
      <c r="AP2" s="68" t="inlineStr">
        <is>
          <t>总计</t>
        </is>
      </c>
    </row>
    <row r="3" ht="15" customHeight="1">
      <c r="A3" s="16" t="inlineStr">
        <is>
          <t>科目 \ 季度</t>
        </is>
      </c>
      <c r="B3" s="17" t="inlineStr">
        <is>
          <t>2026Q1</t>
        </is>
      </c>
      <c r="C3" s="17" t="inlineStr">
        <is>
          <t>2026Q2</t>
        </is>
      </c>
      <c r="D3" s="17" t="inlineStr">
        <is>
          <t>2026Q3</t>
        </is>
      </c>
      <c r="E3" s="17" t="inlineStr">
        <is>
          <t>2026Q4</t>
        </is>
      </c>
      <c r="F3" s="18" t="inlineStr">
        <is>
          <t>小计</t>
        </is>
      </c>
      <c r="G3" s="17" t="inlineStr">
        <is>
          <t>2027Q1</t>
        </is>
      </c>
      <c r="H3" s="17" t="inlineStr">
        <is>
          <t>2027Q2</t>
        </is>
      </c>
      <c r="I3" s="17" t="inlineStr">
        <is>
          <t>2027Q3</t>
        </is>
      </c>
      <c r="J3" s="17" t="inlineStr">
        <is>
          <t>2027Q4</t>
        </is>
      </c>
      <c r="K3" s="18" t="inlineStr">
        <is>
          <t>小计</t>
        </is>
      </c>
      <c r="L3" s="17" t="inlineStr">
        <is>
          <t>2028Q1</t>
        </is>
      </c>
      <c r="M3" s="17" t="inlineStr">
        <is>
          <t>2028Q2</t>
        </is>
      </c>
      <c r="N3" s="17" t="inlineStr">
        <is>
          <t>2028Q3</t>
        </is>
      </c>
      <c r="O3" s="17" t="inlineStr">
        <is>
          <t>2028Q4</t>
        </is>
      </c>
      <c r="P3" s="18" t="inlineStr">
        <is>
          <t>小计</t>
        </is>
      </c>
      <c r="Q3" s="17" t="inlineStr">
        <is>
          <t>2029Q1</t>
        </is>
      </c>
      <c r="R3" s="17" t="inlineStr">
        <is>
          <t>2029Q2</t>
        </is>
      </c>
      <c r="S3" s="17" t="inlineStr">
        <is>
          <t>2029Q3</t>
        </is>
      </c>
      <c r="T3" s="17" t="inlineStr">
        <is>
          <t>2029Q4</t>
        </is>
      </c>
      <c r="U3" s="18" t="inlineStr">
        <is>
          <t>小计</t>
        </is>
      </c>
      <c r="V3" s="17" t="inlineStr">
        <is>
          <t>2030Q1</t>
        </is>
      </c>
      <c r="W3" s="17" t="inlineStr">
        <is>
          <t>2030Q2</t>
        </is>
      </c>
      <c r="X3" s="17" t="inlineStr">
        <is>
          <t>2030Q3</t>
        </is>
      </c>
      <c r="Y3" s="17" t="inlineStr">
        <is>
          <t>2030Q4</t>
        </is>
      </c>
      <c r="Z3" s="18" t="inlineStr">
        <is>
          <t>小计</t>
        </is>
      </c>
      <c r="AA3" s="17" t="inlineStr">
        <is>
          <t>2031Q1</t>
        </is>
      </c>
      <c r="AB3" s="17" t="inlineStr">
        <is>
          <t>2031Q2</t>
        </is>
      </c>
      <c r="AC3" s="17" t="inlineStr">
        <is>
          <t>2031Q3</t>
        </is>
      </c>
      <c r="AD3" s="17" t="inlineStr">
        <is>
          <t>2031Q4</t>
        </is>
      </c>
      <c r="AE3" s="18" t="inlineStr">
        <is>
          <t>小计</t>
        </is>
      </c>
      <c r="AF3" s="17" t="inlineStr">
        <is>
          <t>2032Q1</t>
        </is>
      </c>
      <c r="AG3" s="17" t="inlineStr">
        <is>
          <t>2032Q2</t>
        </is>
      </c>
      <c r="AH3" s="17" t="inlineStr">
        <is>
          <t>2032Q3</t>
        </is>
      </c>
      <c r="AI3" s="17" t="inlineStr">
        <is>
          <t>2032Q4</t>
        </is>
      </c>
      <c r="AJ3" s="18" t="inlineStr">
        <is>
          <t>小计</t>
        </is>
      </c>
      <c r="AK3" s="17" t="inlineStr">
        <is>
          <t>2033Q1</t>
        </is>
      </c>
      <c r="AL3" s="17" t="inlineStr">
        <is>
          <t>2033Q2</t>
        </is>
      </c>
      <c r="AM3" s="17" t="inlineStr">
        <is>
          <t>2033Q3</t>
        </is>
      </c>
      <c r="AN3" s="17" t="inlineStr">
        <is>
          <t>2033Q4</t>
        </is>
      </c>
      <c r="AO3" s="18" t="inlineStr">
        <is>
          <t>小计</t>
        </is>
      </c>
      <c r="AP3" s="82" t="n"/>
    </row>
    <row r="4">
      <c r="A4" s="21" t="inlineStr">
        <is>
          <t>研发人数</t>
        </is>
      </c>
      <c r="B4" s="30" t="n">
        <v>36</v>
      </c>
      <c r="C4" s="30" t="n">
        <v>36</v>
      </c>
      <c r="D4" s="30" t="n">
        <v>36</v>
      </c>
      <c r="E4" s="30" t="n">
        <v>36</v>
      </c>
      <c r="F4" s="31" t="n"/>
      <c r="G4" s="30" t="n">
        <v>46</v>
      </c>
      <c r="H4" s="30" t="n">
        <v>46</v>
      </c>
      <c r="I4" s="30" t="n">
        <v>46</v>
      </c>
      <c r="J4" s="30" t="n">
        <v>46</v>
      </c>
      <c r="K4" s="31" t="n"/>
      <c r="L4" s="30" t="n">
        <v>58</v>
      </c>
      <c r="M4" s="30" t="n">
        <v>58</v>
      </c>
      <c r="N4" s="30" t="n">
        <v>58</v>
      </c>
      <c r="O4" s="30" t="n">
        <v>58</v>
      </c>
      <c r="P4" s="31" t="n"/>
      <c r="Q4" s="30" t="n">
        <v>74</v>
      </c>
      <c r="R4" s="30" t="n">
        <v>74</v>
      </c>
      <c r="S4" s="30" t="n">
        <v>74</v>
      </c>
      <c r="T4" s="30" t="n">
        <v>74</v>
      </c>
      <c r="U4" s="31" t="n"/>
      <c r="V4" s="30" t="n">
        <v>95</v>
      </c>
      <c r="W4" s="30" t="n">
        <v>95</v>
      </c>
      <c r="X4" s="30" t="n">
        <v>95</v>
      </c>
      <c r="Y4" s="30" t="n">
        <v>95</v>
      </c>
      <c r="Z4" s="31" t="n"/>
      <c r="AA4" s="30" t="n">
        <v>120</v>
      </c>
      <c r="AB4" s="30" t="n">
        <v>120</v>
      </c>
      <c r="AC4" s="30" t="n">
        <v>120</v>
      </c>
      <c r="AD4" s="30" t="n">
        <v>120</v>
      </c>
      <c r="AE4" s="31" t="n"/>
      <c r="AF4" s="30" t="n">
        <v>153</v>
      </c>
      <c r="AG4" s="30" t="n">
        <v>153</v>
      </c>
      <c r="AH4" s="30" t="n">
        <v>153</v>
      </c>
      <c r="AI4" s="30" t="n">
        <v>153</v>
      </c>
      <c r="AJ4" s="31" t="n"/>
      <c r="AK4" s="30" t="n">
        <v>195</v>
      </c>
      <c r="AL4" s="30" t="n">
        <v>195</v>
      </c>
      <c r="AM4" s="30" t="n">
        <v>195</v>
      </c>
      <c r="AN4" s="30" t="n">
        <v>195</v>
      </c>
      <c r="AO4" s="31" t="n"/>
      <c r="AP4" s="32" t="n"/>
    </row>
    <row r="5">
      <c r="A5" s="23" t="inlineStr">
        <is>
          <t>运营人数</t>
        </is>
      </c>
      <c r="B5" s="33" t="n">
        <v>3</v>
      </c>
      <c r="C5" s="33" t="n">
        <v>3</v>
      </c>
      <c r="D5" s="33" t="n">
        <v>3</v>
      </c>
      <c r="E5" s="33" t="n">
        <v>3</v>
      </c>
      <c r="F5" s="31" t="n"/>
      <c r="G5" s="33" t="n">
        <v>5</v>
      </c>
      <c r="H5" s="33" t="n">
        <v>5</v>
      </c>
      <c r="I5" s="33" t="n">
        <v>5</v>
      </c>
      <c r="J5" s="33" t="n">
        <v>5</v>
      </c>
      <c r="K5" s="31" t="n"/>
      <c r="L5" s="33" t="n">
        <v>7</v>
      </c>
      <c r="M5" s="33" t="n">
        <v>7</v>
      </c>
      <c r="N5" s="33" t="n">
        <v>7</v>
      </c>
      <c r="O5" s="33" t="n">
        <v>7</v>
      </c>
      <c r="P5" s="31" t="n"/>
      <c r="Q5" s="33" t="n">
        <v>10.25</v>
      </c>
      <c r="R5" s="33" t="n">
        <v>10.25</v>
      </c>
      <c r="S5" s="33" t="n">
        <v>10.25</v>
      </c>
      <c r="T5" s="33" t="n">
        <v>10.25</v>
      </c>
      <c r="U5" s="31" t="n"/>
      <c r="V5" s="33" t="n">
        <v>16</v>
      </c>
      <c r="W5" s="33" t="n">
        <v>16</v>
      </c>
      <c r="X5" s="33" t="n">
        <v>16</v>
      </c>
      <c r="Y5" s="33" t="n">
        <v>16</v>
      </c>
      <c r="Z5" s="31" t="n"/>
      <c r="AA5" s="33" t="n">
        <v>24</v>
      </c>
      <c r="AB5" s="33" t="n">
        <v>24</v>
      </c>
      <c r="AC5" s="33" t="n">
        <v>24</v>
      </c>
      <c r="AD5" s="33" t="n">
        <v>24</v>
      </c>
      <c r="AE5" s="31" t="n"/>
      <c r="AF5" s="33" t="n">
        <v>36</v>
      </c>
      <c r="AG5" s="33" t="n">
        <v>36</v>
      </c>
      <c r="AH5" s="33" t="n">
        <v>36</v>
      </c>
      <c r="AI5" s="33" t="n">
        <v>36</v>
      </c>
      <c r="AJ5" s="31" t="n"/>
      <c r="AK5" s="33" t="n">
        <v>55</v>
      </c>
      <c r="AL5" s="33" t="n">
        <v>55</v>
      </c>
      <c r="AM5" s="33" t="n">
        <v>55</v>
      </c>
      <c r="AN5" s="33" t="n">
        <v>55</v>
      </c>
      <c r="AO5" s="31" t="n"/>
      <c r="AP5" s="32" t="n"/>
    </row>
    <row r="6">
      <c r="A6" s="21" t="inlineStr">
        <is>
          <t>市场人数</t>
        </is>
      </c>
      <c r="B6" s="30" t="n">
        <v>5</v>
      </c>
      <c r="C6" s="30" t="n">
        <v>5</v>
      </c>
      <c r="D6" s="30" t="n">
        <v>5</v>
      </c>
      <c r="E6" s="30" t="n">
        <v>5</v>
      </c>
      <c r="F6" s="31" t="n"/>
      <c r="G6" s="30" t="n">
        <v>7</v>
      </c>
      <c r="H6" s="30" t="n">
        <v>7</v>
      </c>
      <c r="I6" s="30" t="n">
        <v>7</v>
      </c>
      <c r="J6" s="30" t="n">
        <v>7</v>
      </c>
      <c r="K6" s="31" t="n"/>
      <c r="L6" s="30" t="n">
        <v>9</v>
      </c>
      <c r="M6" s="30" t="n">
        <v>9</v>
      </c>
      <c r="N6" s="30" t="n">
        <v>9</v>
      </c>
      <c r="O6" s="30" t="n">
        <v>9</v>
      </c>
      <c r="P6" s="31" t="n"/>
      <c r="Q6" s="30" t="n">
        <v>12</v>
      </c>
      <c r="R6" s="30" t="n">
        <v>12</v>
      </c>
      <c r="S6" s="30" t="n">
        <v>12</v>
      </c>
      <c r="T6" s="30" t="n">
        <v>12</v>
      </c>
      <c r="U6" s="31" t="n"/>
      <c r="V6" s="30" t="n">
        <v>16</v>
      </c>
      <c r="W6" s="30" t="n">
        <v>16</v>
      </c>
      <c r="X6" s="30" t="n">
        <v>16</v>
      </c>
      <c r="Y6" s="30" t="n">
        <v>16</v>
      </c>
      <c r="Z6" s="31" t="n"/>
      <c r="AA6" s="30" t="n">
        <v>22</v>
      </c>
      <c r="AB6" s="30" t="n">
        <v>22</v>
      </c>
      <c r="AC6" s="30" t="n">
        <v>22</v>
      </c>
      <c r="AD6" s="30" t="n">
        <v>22</v>
      </c>
      <c r="AE6" s="31" t="n"/>
      <c r="AF6" s="30" t="n">
        <v>30.25</v>
      </c>
      <c r="AG6" s="30" t="n">
        <v>30.25</v>
      </c>
      <c r="AH6" s="30" t="n">
        <v>30.25</v>
      </c>
      <c r="AI6" s="30" t="n">
        <v>30.25</v>
      </c>
      <c r="AJ6" s="31" t="n"/>
      <c r="AK6" s="30" t="n">
        <v>40</v>
      </c>
      <c r="AL6" s="30" t="n">
        <v>40</v>
      </c>
      <c r="AM6" s="30" t="n">
        <v>40</v>
      </c>
      <c r="AN6" s="30" t="n">
        <v>40</v>
      </c>
      <c r="AO6" s="31" t="n"/>
      <c r="AP6" s="32" t="n"/>
    </row>
    <row r="7">
      <c r="A7" s="23" t="inlineStr">
        <is>
          <t>职能人数</t>
        </is>
      </c>
      <c r="B7" s="33" t="n">
        <v>4</v>
      </c>
      <c r="C7" s="33" t="n">
        <v>4</v>
      </c>
      <c r="D7" s="33" t="n">
        <v>4</v>
      </c>
      <c r="E7" s="33" t="n">
        <v>4</v>
      </c>
      <c r="F7" s="31" t="n"/>
      <c r="G7" s="33" t="n">
        <v>5</v>
      </c>
      <c r="H7" s="33" t="n">
        <v>5</v>
      </c>
      <c r="I7" s="33" t="n">
        <v>5</v>
      </c>
      <c r="J7" s="33" t="n">
        <v>5</v>
      </c>
      <c r="K7" s="31" t="n"/>
      <c r="L7" s="33" t="n">
        <v>7</v>
      </c>
      <c r="M7" s="33" t="n">
        <v>7</v>
      </c>
      <c r="N7" s="33" t="n">
        <v>7</v>
      </c>
      <c r="O7" s="33" t="n">
        <v>7</v>
      </c>
      <c r="P7" s="31" t="n"/>
      <c r="Q7" s="33" t="n">
        <v>8</v>
      </c>
      <c r="R7" s="33" t="n">
        <v>8</v>
      </c>
      <c r="S7" s="33" t="n">
        <v>8</v>
      </c>
      <c r="T7" s="33" t="n">
        <v>8</v>
      </c>
      <c r="U7" s="31" t="n"/>
      <c r="V7" s="33" t="n">
        <v>11</v>
      </c>
      <c r="W7" s="33" t="n">
        <v>11</v>
      </c>
      <c r="X7" s="33" t="n">
        <v>11</v>
      </c>
      <c r="Y7" s="33" t="n">
        <v>11</v>
      </c>
      <c r="Z7" s="31" t="n"/>
      <c r="AA7" s="33" t="n">
        <v>14</v>
      </c>
      <c r="AB7" s="33" t="n">
        <v>14</v>
      </c>
      <c r="AC7" s="33" t="n">
        <v>14</v>
      </c>
      <c r="AD7" s="33" t="n">
        <v>14</v>
      </c>
      <c r="AE7" s="31" t="n"/>
      <c r="AF7" s="33" t="n">
        <v>17</v>
      </c>
      <c r="AG7" s="33" t="n">
        <v>17</v>
      </c>
      <c r="AH7" s="33" t="n">
        <v>17</v>
      </c>
      <c r="AI7" s="33" t="n">
        <v>17</v>
      </c>
      <c r="AJ7" s="31" t="n"/>
      <c r="AK7" s="33" t="n">
        <v>22</v>
      </c>
      <c r="AL7" s="33" t="n">
        <v>22</v>
      </c>
      <c r="AM7" s="33" t="n">
        <v>22</v>
      </c>
      <c r="AN7" s="33" t="n">
        <v>22</v>
      </c>
      <c r="AO7" s="31" t="n"/>
      <c r="AP7" s="32" t="n"/>
    </row>
    <row r="8">
      <c r="A8" s="19" t="inlineStr">
        <is>
          <t>总人数 Total</t>
        </is>
      </c>
      <c r="B8" s="34" t="n">
        <v>48</v>
      </c>
      <c r="C8" s="34" t="n">
        <v>48</v>
      </c>
      <c r="D8" s="34" t="n">
        <v>48</v>
      </c>
      <c r="E8" s="34" t="n">
        <v>48</v>
      </c>
      <c r="F8" s="34" t="n"/>
      <c r="G8" s="34" t="n">
        <v>63</v>
      </c>
      <c r="H8" s="34" t="n">
        <v>63</v>
      </c>
      <c r="I8" s="34" t="n">
        <v>63</v>
      </c>
      <c r="J8" s="34" t="n">
        <v>63</v>
      </c>
      <c r="K8" s="34" t="n"/>
      <c r="L8" s="34" t="n">
        <v>81</v>
      </c>
      <c r="M8" s="34" t="n">
        <v>81</v>
      </c>
      <c r="N8" s="34" t="n">
        <v>81</v>
      </c>
      <c r="O8" s="34" t="n">
        <v>81</v>
      </c>
      <c r="P8" s="34" t="n"/>
      <c r="Q8" s="34" t="n">
        <v>104.25</v>
      </c>
      <c r="R8" s="34" t="n">
        <v>104.25</v>
      </c>
      <c r="S8" s="34" t="n">
        <v>104.25</v>
      </c>
      <c r="T8" s="34" t="n">
        <v>104.25</v>
      </c>
      <c r="U8" s="34" t="n"/>
      <c r="V8" s="34" t="n">
        <v>138</v>
      </c>
      <c r="W8" s="34" t="n">
        <v>138</v>
      </c>
      <c r="X8" s="34" t="n">
        <v>138</v>
      </c>
      <c r="Y8" s="34" t="n">
        <v>138</v>
      </c>
      <c r="Z8" s="34" t="n"/>
      <c r="AA8" s="34" t="n">
        <v>180</v>
      </c>
      <c r="AB8" s="34" t="n">
        <v>180</v>
      </c>
      <c r="AC8" s="34" t="n">
        <v>180</v>
      </c>
      <c r="AD8" s="34" t="n">
        <v>180</v>
      </c>
      <c r="AE8" s="34" t="n"/>
      <c r="AF8" s="34" t="n">
        <v>236.25</v>
      </c>
      <c r="AG8" s="34" t="n">
        <v>236.25</v>
      </c>
      <c r="AH8" s="34" t="n">
        <v>236.25</v>
      </c>
      <c r="AI8" s="34" t="n">
        <v>236.25</v>
      </c>
      <c r="AJ8" s="34" t="n"/>
      <c r="AK8" s="34" t="n">
        <v>312</v>
      </c>
      <c r="AL8" s="34" t="n">
        <v>312</v>
      </c>
      <c r="AM8" s="34" t="n">
        <v>312</v>
      </c>
      <c r="AN8" s="34" t="n">
        <v>312</v>
      </c>
      <c r="AO8" s="34" t="n"/>
      <c r="AP8" s="34" t="n"/>
    </row>
    <row r="9">
      <c r="A9" s="27" t="inlineStr">
        <is>
          <t>期间费用 OPEX (HKD)</t>
        </is>
      </c>
      <c r="B9" s="83" t="n">
        <v>0</v>
      </c>
      <c r="C9" s="83" t="n">
        <v>0</v>
      </c>
      <c r="D9" s="83" t="n">
        <v>0</v>
      </c>
      <c r="E9" s="83" t="n">
        <v>0</v>
      </c>
      <c r="F9" s="29" t="n"/>
      <c r="G9" s="83" t="n">
        <v>0</v>
      </c>
      <c r="H9" s="83" t="n">
        <v>0</v>
      </c>
      <c r="I9" s="83" t="n">
        <v>0</v>
      </c>
      <c r="J9" s="83" t="n">
        <v>0</v>
      </c>
      <c r="K9" s="29" t="n"/>
      <c r="L9" s="83" t="n">
        <v>0</v>
      </c>
      <c r="M9" s="83" t="n">
        <v>0</v>
      </c>
      <c r="N9" s="83" t="n">
        <v>0</v>
      </c>
      <c r="O9" s="83" t="n">
        <v>0</v>
      </c>
      <c r="P9" s="29" t="n"/>
      <c r="Q9" s="83" t="n">
        <v>0</v>
      </c>
      <c r="R9" s="83" t="n">
        <v>0</v>
      </c>
      <c r="S9" s="83" t="n">
        <v>0</v>
      </c>
      <c r="T9" s="83" t="n">
        <v>0</v>
      </c>
      <c r="U9" s="29" t="n"/>
      <c r="V9" s="83" t="n">
        <v>0</v>
      </c>
      <c r="W9" s="83" t="n">
        <v>0</v>
      </c>
      <c r="X9" s="83" t="n">
        <v>0</v>
      </c>
      <c r="Y9" s="83" t="n">
        <v>0</v>
      </c>
      <c r="Z9" s="29" t="n"/>
      <c r="AA9" s="83" t="n">
        <v>0</v>
      </c>
      <c r="AB9" s="83" t="n">
        <v>0</v>
      </c>
      <c r="AC9" s="83" t="n">
        <v>0</v>
      </c>
      <c r="AD9" s="83" t="n">
        <v>0</v>
      </c>
      <c r="AE9" s="29" t="n"/>
      <c r="AF9" s="83" t="n">
        <v>0</v>
      </c>
      <c r="AG9" s="83" t="n">
        <v>0</v>
      </c>
      <c r="AH9" s="83" t="n">
        <v>0</v>
      </c>
      <c r="AI9" s="83" t="n">
        <v>0</v>
      </c>
      <c r="AJ9" s="29" t="n"/>
      <c r="AK9" s="83" t="n">
        <v>0</v>
      </c>
      <c r="AL9" s="83" t="n">
        <v>0</v>
      </c>
      <c r="AM9" s="83" t="n">
        <v>0</v>
      </c>
      <c r="AN9" s="83" t="n">
        <v>0</v>
      </c>
      <c r="AO9" s="29" t="n"/>
      <c r="AP9" s="29" t="n"/>
    </row>
    <row r="10">
      <c r="A10" s="19" t="inlineStr">
        <is>
          <t>减：研发费用 R&amp;D</t>
        </is>
      </c>
      <c r="B10" s="90" t="n">
        <v>-4280000</v>
      </c>
      <c r="C10" s="90" t="n">
        <v>-4280000</v>
      </c>
      <c r="D10" s="90" t="n">
        <v>-4280000</v>
      </c>
      <c r="E10" s="90" t="n">
        <v>-4280000</v>
      </c>
      <c r="F10" s="90" t="n">
        <v>-17120000</v>
      </c>
      <c r="G10" s="90" t="n">
        <v>-5821500</v>
      </c>
      <c r="H10" s="90" t="n">
        <v>-5821500</v>
      </c>
      <c r="I10" s="90" t="n">
        <v>-5821500</v>
      </c>
      <c r="J10" s="90" t="n">
        <v>-5821500</v>
      </c>
      <c r="K10" s="90" t="n">
        <v>-23286000</v>
      </c>
      <c r="L10" s="90" t="n">
        <v>-7964225</v>
      </c>
      <c r="M10" s="90" t="n">
        <v>-7964225</v>
      </c>
      <c r="N10" s="90" t="n">
        <v>-7964225</v>
      </c>
      <c r="O10" s="90" t="n">
        <v>-7964225</v>
      </c>
      <c r="P10" s="90" t="n">
        <v>-31856900</v>
      </c>
      <c r="Q10" s="90" t="n">
        <v>-10994746.25</v>
      </c>
      <c r="R10" s="90" t="n">
        <v>-10994746.25</v>
      </c>
      <c r="S10" s="90" t="n">
        <v>-10994746.25</v>
      </c>
      <c r="T10" s="90" t="n">
        <v>-10994746.25</v>
      </c>
      <c r="U10" s="90" t="n">
        <v>-43978985.00000001</v>
      </c>
      <c r="V10" s="90" t="n">
        <v>-15124674.84375</v>
      </c>
      <c r="W10" s="90" t="n">
        <v>-15124674.84375</v>
      </c>
      <c r="X10" s="90" t="n">
        <v>-15124674.84375</v>
      </c>
      <c r="Y10" s="90" t="n">
        <v>-15124674.84375</v>
      </c>
      <c r="Z10" s="90" t="n">
        <v>-60498699.375</v>
      </c>
      <c r="AA10" s="90" t="n">
        <v>-19831147.6875</v>
      </c>
      <c r="AB10" s="90" t="n">
        <v>-19831147.6875</v>
      </c>
      <c r="AC10" s="90" t="n">
        <v>-19831147.6875</v>
      </c>
      <c r="AD10" s="90" t="n">
        <v>-19831147.6875</v>
      </c>
      <c r="AE10" s="90" t="n">
        <v>-79324590.75</v>
      </c>
      <c r="AF10" s="90" t="n">
        <v>-26028636.46664063</v>
      </c>
      <c r="AG10" s="90" t="n">
        <v>-26028636.46664063</v>
      </c>
      <c r="AH10" s="90" t="n">
        <v>-26028636.46664063</v>
      </c>
      <c r="AI10" s="90" t="n">
        <v>-26028636.46664063</v>
      </c>
      <c r="AJ10" s="90" t="n">
        <v>-104114545.8665625</v>
      </c>
      <c r="AK10" s="90" t="n">
        <v>-33810381.15388673</v>
      </c>
      <c r="AL10" s="90" t="n">
        <v>-33810381.15388673</v>
      </c>
      <c r="AM10" s="90" t="n">
        <v>-33810381.15388673</v>
      </c>
      <c r="AN10" s="90" t="n">
        <v>-33810381.15388673</v>
      </c>
      <c r="AO10" s="90" t="n">
        <v>-135241524.6155469</v>
      </c>
      <c r="AP10" s="90" t="n">
        <v>-495421245.6071094</v>
      </c>
    </row>
    <row r="11">
      <c r="A11" s="21" t="inlineStr">
        <is>
          <t>其中：营销投放</t>
        </is>
      </c>
      <c r="B11" s="84" t="n">
        <v>0</v>
      </c>
      <c r="C11" s="84" t="n">
        <v>0</v>
      </c>
      <c r="D11" s="84" t="n">
        <v>0</v>
      </c>
      <c r="E11" s="84" t="n">
        <v>1480000</v>
      </c>
      <c r="F11" s="88" t="n">
        <v>1480000</v>
      </c>
      <c r="G11" s="84" t="n">
        <v>16415448.4494</v>
      </c>
      <c r="H11" s="84" t="n">
        <v>12311586.33705</v>
      </c>
      <c r="I11" s="84" t="n">
        <v>10552788.2889</v>
      </c>
      <c r="J11" s="84" t="n">
        <v>12052788.2889</v>
      </c>
      <c r="K11" s="88" t="n">
        <v>51332611.36425</v>
      </c>
      <c r="L11" s="84" t="n">
        <v>37375233.15876</v>
      </c>
      <c r="M11" s="84" t="n">
        <v>28031424.86907</v>
      </c>
      <c r="N11" s="84" t="n">
        <v>24026935.60206</v>
      </c>
      <c r="O11" s="84" t="n">
        <v>25026935.60206</v>
      </c>
      <c r="P11" s="88" t="n">
        <v>114460529.23195</v>
      </c>
      <c r="Q11" s="84" t="n">
        <v>72607065.4476888</v>
      </c>
      <c r="R11" s="84" t="n">
        <v>54455299.08576661</v>
      </c>
      <c r="S11" s="84" t="n">
        <v>46675970.64494281</v>
      </c>
      <c r="T11" s="84" t="n">
        <v>46675970.64494281</v>
      </c>
      <c r="U11" s="88" t="n">
        <v>220414305.823341</v>
      </c>
      <c r="V11" s="84" t="n">
        <v>79883535.40434864</v>
      </c>
      <c r="W11" s="84" t="n">
        <v>79883535.40434864</v>
      </c>
      <c r="X11" s="84" t="n">
        <v>79883535.40434864</v>
      </c>
      <c r="Y11" s="84" t="n">
        <v>79883535.40434864</v>
      </c>
      <c r="Z11" s="88" t="n">
        <v>319534141.6173946</v>
      </c>
      <c r="AA11" s="84" t="n">
        <v>116491740.7927853</v>
      </c>
      <c r="AB11" s="84" t="n">
        <v>116491740.7927853</v>
      </c>
      <c r="AC11" s="84" t="n">
        <v>116491740.7927853</v>
      </c>
      <c r="AD11" s="84" t="n">
        <v>116491740.7927853</v>
      </c>
      <c r="AE11" s="88" t="n">
        <v>465966963.1711411</v>
      </c>
      <c r="AF11" s="84" t="n">
        <v>153109071.687384</v>
      </c>
      <c r="AG11" s="84" t="n">
        <v>153109071.687384</v>
      </c>
      <c r="AH11" s="84" t="n">
        <v>153109071.687384</v>
      </c>
      <c r="AI11" s="84" t="n">
        <v>153109071.687384</v>
      </c>
      <c r="AJ11" s="88" t="n">
        <v>612436286.7495359</v>
      </c>
      <c r="AK11" s="84" t="n">
        <v>201615415.85142</v>
      </c>
      <c r="AL11" s="84" t="n">
        <v>201615415.85142</v>
      </c>
      <c r="AM11" s="84" t="n">
        <v>201615415.85142</v>
      </c>
      <c r="AN11" s="84" t="n">
        <v>201615415.85142</v>
      </c>
      <c r="AO11" s="88" t="n">
        <v>806461663.4056802</v>
      </c>
      <c r="AP11" s="89" t="n">
        <v>2592086501.363293</v>
      </c>
    </row>
    <row r="12">
      <c r="A12" s="23" t="inlineStr">
        <is>
          <t>其中：市场团队薪酬</t>
        </is>
      </c>
      <c r="B12" s="87" t="n">
        <v>-300000</v>
      </c>
      <c r="C12" s="87" t="n">
        <v>-300000</v>
      </c>
      <c r="D12" s="87" t="n">
        <v>-300000</v>
      </c>
      <c r="E12" s="87" t="n">
        <v>-300000</v>
      </c>
      <c r="F12" s="88" t="n">
        <v>-1200000</v>
      </c>
      <c r="G12" s="87" t="n">
        <v>-441000</v>
      </c>
      <c r="H12" s="87" t="n">
        <v>-441000</v>
      </c>
      <c r="I12" s="87" t="n">
        <v>-441000</v>
      </c>
      <c r="J12" s="87" t="n">
        <v>-441000</v>
      </c>
      <c r="K12" s="88" t="n">
        <v>-1764000</v>
      </c>
      <c r="L12" s="87" t="n">
        <v>-595350</v>
      </c>
      <c r="M12" s="87" t="n">
        <v>-595350</v>
      </c>
      <c r="N12" s="87" t="n">
        <v>-595350</v>
      </c>
      <c r="O12" s="87" t="n">
        <v>-595350</v>
      </c>
      <c r="P12" s="88" t="n">
        <v>-2381400</v>
      </c>
      <c r="Q12" s="87" t="n">
        <v>-833490.0000000002</v>
      </c>
      <c r="R12" s="87" t="n">
        <v>-833490.0000000002</v>
      </c>
      <c r="S12" s="87" t="n">
        <v>-833490.0000000002</v>
      </c>
      <c r="T12" s="87" t="n">
        <v>-833490.0000000002</v>
      </c>
      <c r="U12" s="88" t="n">
        <v>-3333960.000000001</v>
      </c>
      <c r="V12" s="87" t="n">
        <v>-1166886</v>
      </c>
      <c r="W12" s="87" t="n">
        <v>-1166886</v>
      </c>
      <c r="X12" s="87" t="n">
        <v>-1166886</v>
      </c>
      <c r="Y12" s="87" t="n">
        <v>-1166886</v>
      </c>
      <c r="Z12" s="88" t="n">
        <v>-4667544</v>
      </c>
      <c r="AA12" s="87" t="n">
        <v>-1684691.6625</v>
      </c>
      <c r="AB12" s="87" t="n">
        <v>-1684691.6625</v>
      </c>
      <c r="AC12" s="87" t="n">
        <v>-1684691.6625</v>
      </c>
      <c r="AD12" s="87" t="n">
        <v>-1684691.6625</v>
      </c>
      <c r="AE12" s="88" t="n">
        <v>-6738766.65</v>
      </c>
      <c r="AF12" s="87" t="n">
        <v>-2432273.587734375</v>
      </c>
      <c r="AG12" s="87" t="n">
        <v>-2432273.587734375</v>
      </c>
      <c r="AH12" s="87" t="n">
        <v>-2432273.587734375</v>
      </c>
      <c r="AI12" s="87" t="n">
        <v>-2432273.587734375</v>
      </c>
      <c r="AJ12" s="88" t="n">
        <v>-9729094.350937499</v>
      </c>
      <c r="AK12" s="87" t="n">
        <v>-3377041.014375</v>
      </c>
      <c r="AL12" s="87" t="n">
        <v>-3377041.014375</v>
      </c>
      <c r="AM12" s="87" t="n">
        <v>-3377041.014375</v>
      </c>
      <c r="AN12" s="87" t="n">
        <v>-3377041.014375</v>
      </c>
      <c r="AO12" s="88" t="n">
        <v>-13508164.0575</v>
      </c>
      <c r="AP12" s="89" t="n">
        <v>-43322929.0584375</v>
      </c>
    </row>
    <row r="13">
      <c r="A13" s="19" t="inlineStr">
        <is>
          <t>减：销售与市场 S&amp;M</t>
        </is>
      </c>
      <c r="B13" s="90" t="n">
        <v>-300000</v>
      </c>
      <c r="C13" s="90" t="n">
        <v>-300000</v>
      </c>
      <c r="D13" s="90" t="n">
        <v>-300000</v>
      </c>
      <c r="E13" s="90" t="n">
        <v>-1780000</v>
      </c>
      <c r="F13" s="90" t="n">
        <v>-2680000</v>
      </c>
      <c r="G13" s="90" t="n">
        <v>-16856448.4494</v>
      </c>
      <c r="H13" s="90" t="n">
        <v>-12752586.33705</v>
      </c>
      <c r="I13" s="90" t="n">
        <v>-10993788.2889</v>
      </c>
      <c r="J13" s="90" t="n">
        <v>-12493788.2889</v>
      </c>
      <c r="K13" s="90" t="n">
        <v>-53096611.36425</v>
      </c>
      <c r="L13" s="90" t="n">
        <v>-37970583.15876</v>
      </c>
      <c r="M13" s="90" t="n">
        <v>-28626774.86907</v>
      </c>
      <c r="N13" s="90" t="n">
        <v>-24622285.60206</v>
      </c>
      <c r="O13" s="90" t="n">
        <v>-25622285.60206</v>
      </c>
      <c r="P13" s="90" t="n">
        <v>-116841929.23195</v>
      </c>
      <c r="Q13" s="90" t="n">
        <v>-73440555.4476888</v>
      </c>
      <c r="R13" s="90" t="n">
        <v>-55288789.08576661</v>
      </c>
      <c r="S13" s="90" t="n">
        <v>-47509460.64494281</v>
      </c>
      <c r="T13" s="90" t="n">
        <v>-47509460.64494281</v>
      </c>
      <c r="U13" s="90" t="n">
        <v>-223748265.823341</v>
      </c>
      <c r="V13" s="90" t="n">
        <v>-81050421.40434864</v>
      </c>
      <c r="W13" s="90" t="n">
        <v>-81050421.40434864</v>
      </c>
      <c r="X13" s="90" t="n">
        <v>-81050421.40434864</v>
      </c>
      <c r="Y13" s="90" t="n">
        <v>-81050421.40434864</v>
      </c>
      <c r="Z13" s="90" t="n">
        <v>-324201685.6173946</v>
      </c>
      <c r="AA13" s="90" t="n">
        <v>-118176432.4552853</v>
      </c>
      <c r="AB13" s="90" t="n">
        <v>-118176432.4552853</v>
      </c>
      <c r="AC13" s="90" t="n">
        <v>-118176432.4552853</v>
      </c>
      <c r="AD13" s="90" t="n">
        <v>-118176432.4552853</v>
      </c>
      <c r="AE13" s="90" t="n">
        <v>-472705729.8211411</v>
      </c>
      <c r="AF13" s="90" t="n">
        <v>-155541345.2751184</v>
      </c>
      <c r="AG13" s="90" t="n">
        <v>-155541345.2751184</v>
      </c>
      <c r="AH13" s="90" t="n">
        <v>-155541345.2751184</v>
      </c>
      <c r="AI13" s="90" t="n">
        <v>-155541345.2751184</v>
      </c>
      <c r="AJ13" s="90" t="n">
        <v>-622165381.1004734</v>
      </c>
      <c r="AK13" s="90" t="n">
        <v>-204992456.865795</v>
      </c>
      <c r="AL13" s="90" t="n">
        <v>-204992456.865795</v>
      </c>
      <c r="AM13" s="90" t="n">
        <v>-204992456.865795</v>
      </c>
      <c r="AN13" s="90" t="n">
        <v>-204992456.865795</v>
      </c>
      <c r="AO13" s="90" t="n">
        <v>-819969827.4631801</v>
      </c>
      <c r="AP13" s="90" t="n">
        <v>-2635409430.42173</v>
      </c>
    </row>
    <row r="14">
      <c r="A14" s="21" t="inlineStr">
        <is>
          <t>其中：职能+运营薪酬</t>
        </is>
      </c>
      <c r="B14" s="84" t="n">
        <v>-420000</v>
      </c>
      <c r="C14" s="84" t="n">
        <v>-420000</v>
      </c>
      <c r="D14" s="84" t="n">
        <v>-420000</v>
      </c>
      <c r="E14" s="84" t="n">
        <v>-420000</v>
      </c>
      <c r="F14" s="88" t="n">
        <v>-1680000</v>
      </c>
      <c r="G14" s="84" t="n">
        <v>-630000</v>
      </c>
      <c r="H14" s="84" t="n">
        <v>-630000</v>
      </c>
      <c r="I14" s="84" t="n">
        <v>-630000</v>
      </c>
      <c r="J14" s="84" t="n">
        <v>-630000</v>
      </c>
      <c r="K14" s="88" t="n">
        <v>-2520000</v>
      </c>
      <c r="L14" s="84" t="n">
        <v>-926100</v>
      </c>
      <c r="M14" s="84" t="n">
        <v>-926100</v>
      </c>
      <c r="N14" s="84" t="n">
        <v>-926100</v>
      </c>
      <c r="O14" s="84" t="n">
        <v>-926100</v>
      </c>
      <c r="P14" s="88" t="n">
        <v>-3704400</v>
      </c>
      <c r="Q14" s="84" t="n">
        <v>-1267599.375</v>
      </c>
      <c r="R14" s="84" t="n">
        <v>-1267599.375</v>
      </c>
      <c r="S14" s="84" t="n">
        <v>-1267599.375</v>
      </c>
      <c r="T14" s="84" t="n">
        <v>-1267599.375</v>
      </c>
      <c r="U14" s="88" t="n">
        <v>-5070397.500000001</v>
      </c>
      <c r="V14" s="84" t="n">
        <v>-1969120.125</v>
      </c>
      <c r="W14" s="84" t="n">
        <v>-1969120.125</v>
      </c>
      <c r="X14" s="84" t="n">
        <v>-1969120.125</v>
      </c>
      <c r="Y14" s="84" t="n">
        <v>-1969120.125</v>
      </c>
      <c r="Z14" s="88" t="n">
        <v>-7876480.5</v>
      </c>
      <c r="AA14" s="84" t="n">
        <v>-2909921.9625</v>
      </c>
      <c r="AB14" s="84" t="n">
        <v>-2909921.9625</v>
      </c>
      <c r="AC14" s="84" t="n">
        <v>-2909921.9625</v>
      </c>
      <c r="AD14" s="84" t="n">
        <v>-2909921.9625</v>
      </c>
      <c r="AE14" s="88" t="n">
        <v>-11639687.85</v>
      </c>
      <c r="AF14" s="84" t="n">
        <v>-4261504.1371875</v>
      </c>
      <c r="AG14" s="84" t="n">
        <v>-4261504.1371875</v>
      </c>
      <c r="AH14" s="84" t="n">
        <v>-4261504.1371875</v>
      </c>
      <c r="AI14" s="84" t="n">
        <v>-4261504.1371875</v>
      </c>
      <c r="AJ14" s="88" t="n">
        <v>-17046016.54875</v>
      </c>
      <c r="AK14" s="84" t="n">
        <v>-6500803.952671876</v>
      </c>
      <c r="AL14" s="84" t="n">
        <v>-6500803.952671876</v>
      </c>
      <c r="AM14" s="84" t="n">
        <v>-6500803.952671876</v>
      </c>
      <c r="AN14" s="84" t="n">
        <v>-6500803.952671876</v>
      </c>
      <c r="AO14" s="88" t="n">
        <v>-26003215.8106875</v>
      </c>
      <c r="AP14" s="89" t="n">
        <v>-75540198.2094375</v>
      </c>
    </row>
    <row r="15">
      <c r="A15" s="23" t="inlineStr">
        <is>
          <t>其中：房租 Rent</t>
        </is>
      </c>
      <c r="B15" s="87" t="n">
        <v>-504000</v>
      </c>
      <c r="C15" s="87" t="n">
        <v>-504000</v>
      </c>
      <c r="D15" s="87" t="n">
        <v>-504000</v>
      </c>
      <c r="E15" s="87" t="n">
        <v>-504000</v>
      </c>
      <c r="F15" s="88" t="n">
        <v>-2016000</v>
      </c>
      <c r="G15" s="87" t="n">
        <v>-661500</v>
      </c>
      <c r="H15" s="87" t="n">
        <v>-661500</v>
      </c>
      <c r="I15" s="87" t="n">
        <v>-661500</v>
      </c>
      <c r="J15" s="87" t="n">
        <v>-661500</v>
      </c>
      <c r="K15" s="88" t="n">
        <v>-2646000</v>
      </c>
      <c r="L15" s="87" t="n">
        <v>-850500</v>
      </c>
      <c r="M15" s="87" t="n">
        <v>-850500</v>
      </c>
      <c r="N15" s="87" t="n">
        <v>-850500</v>
      </c>
      <c r="O15" s="87" t="n">
        <v>-850500</v>
      </c>
      <c r="P15" s="88" t="n">
        <v>-3402000</v>
      </c>
      <c r="Q15" s="87" t="n">
        <v>-1094625</v>
      </c>
      <c r="R15" s="87" t="n">
        <v>-1094625</v>
      </c>
      <c r="S15" s="87" t="n">
        <v>-1094625</v>
      </c>
      <c r="T15" s="87" t="n">
        <v>-1094625</v>
      </c>
      <c r="U15" s="88" t="n">
        <v>-4378500</v>
      </c>
      <c r="V15" s="87" t="n">
        <v>-1449000</v>
      </c>
      <c r="W15" s="87" t="n">
        <v>-1449000</v>
      </c>
      <c r="X15" s="87" t="n">
        <v>-1449000</v>
      </c>
      <c r="Y15" s="87" t="n">
        <v>-1449000</v>
      </c>
      <c r="Z15" s="88" t="n">
        <v>-5796000</v>
      </c>
      <c r="AA15" s="87" t="n">
        <v>-1890000</v>
      </c>
      <c r="AB15" s="87" t="n">
        <v>-1890000</v>
      </c>
      <c r="AC15" s="87" t="n">
        <v>-1890000</v>
      </c>
      <c r="AD15" s="87" t="n">
        <v>-1890000</v>
      </c>
      <c r="AE15" s="88" t="n">
        <v>-7560000</v>
      </c>
      <c r="AF15" s="87" t="n">
        <v>-2480625</v>
      </c>
      <c r="AG15" s="87" t="n">
        <v>-2480625</v>
      </c>
      <c r="AH15" s="87" t="n">
        <v>-2480625</v>
      </c>
      <c r="AI15" s="87" t="n">
        <v>-2480625</v>
      </c>
      <c r="AJ15" s="88" t="n">
        <v>-9922500</v>
      </c>
      <c r="AK15" s="87" t="n">
        <v>-3276000</v>
      </c>
      <c r="AL15" s="87" t="n">
        <v>-3276000</v>
      </c>
      <c r="AM15" s="87" t="n">
        <v>-3276000</v>
      </c>
      <c r="AN15" s="87" t="n">
        <v>-3276000</v>
      </c>
      <c r="AO15" s="88" t="n">
        <v>-13104000</v>
      </c>
      <c r="AP15" s="89" t="n">
        <v>-48825000</v>
      </c>
    </row>
    <row r="16">
      <c r="A16" s="21" t="inlineStr">
        <is>
          <t>其中：办公 Office</t>
        </is>
      </c>
      <c r="B16" s="84" t="n">
        <v>-172800</v>
      </c>
      <c r="C16" s="84" t="n">
        <v>-172800</v>
      </c>
      <c r="D16" s="84" t="n">
        <v>-172800</v>
      </c>
      <c r="E16" s="84" t="n">
        <v>-172800</v>
      </c>
      <c r="F16" s="88" t="n">
        <v>-691200</v>
      </c>
      <c r="G16" s="84" t="n">
        <v>-226800</v>
      </c>
      <c r="H16" s="84" t="n">
        <v>-226800</v>
      </c>
      <c r="I16" s="84" t="n">
        <v>-226800</v>
      </c>
      <c r="J16" s="84" t="n">
        <v>-226800</v>
      </c>
      <c r="K16" s="88" t="n">
        <v>-907200</v>
      </c>
      <c r="L16" s="84" t="n">
        <v>-291600</v>
      </c>
      <c r="M16" s="84" t="n">
        <v>-291600</v>
      </c>
      <c r="N16" s="84" t="n">
        <v>-291600</v>
      </c>
      <c r="O16" s="84" t="n">
        <v>-291600</v>
      </c>
      <c r="P16" s="88" t="n">
        <v>-1166400</v>
      </c>
      <c r="Q16" s="84" t="n">
        <v>-375300</v>
      </c>
      <c r="R16" s="84" t="n">
        <v>-375300</v>
      </c>
      <c r="S16" s="84" t="n">
        <v>-375300</v>
      </c>
      <c r="T16" s="84" t="n">
        <v>-375300</v>
      </c>
      <c r="U16" s="88" t="n">
        <v>-1501200</v>
      </c>
      <c r="V16" s="84" t="n">
        <v>-496800</v>
      </c>
      <c r="W16" s="84" t="n">
        <v>-496800</v>
      </c>
      <c r="X16" s="84" t="n">
        <v>-496800</v>
      </c>
      <c r="Y16" s="84" t="n">
        <v>-496800</v>
      </c>
      <c r="Z16" s="88" t="n">
        <v>-1987200</v>
      </c>
      <c r="AA16" s="84" t="n">
        <v>-648000</v>
      </c>
      <c r="AB16" s="84" t="n">
        <v>-648000</v>
      </c>
      <c r="AC16" s="84" t="n">
        <v>-648000</v>
      </c>
      <c r="AD16" s="84" t="n">
        <v>-648000</v>
      </c>
      <c r="AE16" s="88" t="n">
        <v>-2592000</v>
      </c>
      <c r="AF16" s="84" t="n">
        <v>-850500</v>
      </c>
      <c r="AG16" s="84" t="n">
        <v>-850500</v>
      </c>
      <c r="AH16" s="84" t="n">
        <v>-850500</v>
      </c>
      <c r="AI16" s="84" t="n">
        <v>-850500</v>
      </c>
      <c r="AJ16" s="88" t="n">
        <v>-3402000</v>
      </c>
      <c r="AK16" s="84" t="n">
        <v>-1123200</v>
      </c>
      <c r="AL16" s="84" t="n">
        <v>-1123200</v>
      </c>
      <c r="AM16" s="84" t="n">
        <v>-1123200</v>
      </c>
      <c r="AN16" s="84" t="n">
        <v>-1123200</v>
      </c>
      <c r="AO16" s="88" t="n">
        <v>-4492800</v>
      </c>
      <c r="AP16" s="89" t="n">
        <v>-16740000</v>
      </c>
    </row>
    <row r="17">
      <c r="A17" s="23" t="inlineStr">
        <is>
          <t>其中：员工 AI 预算</t>
        </is>
      </c>
      <c r="B17" s="87" t="n">
        <v>-216000</v>
      </c>
      <c r="C17" s="87" t="n">
        <v>-216000</v>
      </c>
      <c r="D17" s="87" t="n">
        <v>-216000</v>
      </c>
      <c r="E17" s="87" t="n">
        <v>-216000</v>
      </c>
      <c r="F17" s="88" t="n">
        <v>-864000</v>
      </c>
      <c r="G17" s="87" t="n">
        <v>-283500</v>
      </c>
      <c r="H17" s="87" t="n">
        <v>-283500</v>
      </c>
      <c r="I17" s="87" t="n">
        <v>-283500</v>
      </c>
      <c r="J17" s="87" t="n">
        <v>-283500</v>
      </c>
      <c r="K17" s="88" t="n">
        <v>-1134000</v>
      </c>
      <c r="L17" s="87" t="n">
        <v>-364500</v>
      </c>
      <c r="M17" s="87" t="n">
        <v>-364500</v>
      </c>
      <c r="N17" s="87" t="n">
        <v>-364500</v>
      </c>
      <c r="O17" s="87" t="n">
        <v>-364500</v>
      </c>
      <c r="P17" s="88" t="n">
        <v>-1458000</v>
      </c>
      <c r="Q17" s="87" t="n">
        <v>-469125</v>
      </c>
      <c r="R17" s="87" t="n">
        <v>-469125</v>
      </c>
      <c r="S17" s="87" t="n">
        <v>-469125</v>
      </c>
      <c r="T17" s="87" t="n">
        <v>-469125</v>
      </c>
      <c r="U17" s="88" t="n">
        <v>-1876500</v>
      </c>
      <c r="V17" s="87" t="n">
        <v>-621000</v>
      </c>
      <c r="W17" s="87" t="n">
        <v>-621000</v>
      </c>
      <c r="X17" s="87" t="n">
        <v>-621000</v>
      </c>
      <c r="Y17" s="87" t="n">
        <v>-621000</v>
      </c>
      <c r="Z17" s="88" t="n">
        <v>-2484000</v>
      </c>
      <c r="AA17" s="87" t="n">
        <v>-810000</v>
      </c>
      <c r="AB17" s="87" t="n">
        <v>-810000</v>
      </c>
      <c r="AC17" s="87" t="n">
        <v>-810000</v>
      </c>
      <c r="AD17" s="87" t="n">
        <v>-810000</v>
      </c>
      <c r="AE17" s="88" t="n">
        <v>-3240000</v>
      </c>
      <c r="AF17" s="87" t="n">
        <v>-1063125</v>
      </c>
      <c r="AG17" s="87" t="n">
        <v>-1063125</v>
      </c>
      <c r="AH17" s="87" t="n">
        <v>-1063125</v>
      </c>
      <c r="AI17" s="87" t="n">
        <v>-1063125</v>
      </c>
      <c r="AJ17" s="88" t="n">
        <v>-4252500</v>
      </c>
      <c r="AK17" s="87" t="n">
        <v>-1404000</v>
      </c>
      <c r="AL17" s="87" t="n">
        <v>-1404000</v>
      </c>
      <c r="AM17" s="87" t="n">
        <v>-1404000</v>
      </c>
      <c r="AN17" s="87" t="n">
        <v>-1404000</v>
      </c>
      <c r="AO17" s="88" t="n">
        <v>-5616000</v>
      </c>
      <c r="AP17" s="89" t="n">
        <v>-20925000</v>
      </c>
    </row>
    <row r="18">
      <c r="A18" s="21" t="inlineStr">
        <is>
          <t>其中：专业服务费</t>
        </is>
      </c>
      <c r="B18" s="84" t="n">
        <v>-125000</v>
      </c>
      <c r="C18" s="84" t="n">
        <v>-125000</v>
      </c>
      <c r="D18" s="84" t="n">
        <v>-125000</v>
      </c>
      <c r="E18" s="84" t="n">
        <v>-125000</v>
      </c>
      <c r="F18" s="88" t="n">
        <v>-500000</v>
      </c>
      <c r="G18" s="84" t="n">
        <v>-250000</v>
      </c>
      <c r="H18" s="84" t="n">
        <v>-250000</v>
      </c>
      <c r="I18" s="84" t="n">
        <v>-250000</v>
      </c>
      <c r="J18" s="84" t="n">
        <v>-250000</v>
      </c>
      <c r="K18" s="88" t="n">
        <v>-1000000</v>
      </c>
      <c r="L18" s="84" t="n">
        <v>-450000</v>
      </c>
      <c r="M18" s="84" t="n">
        <v>-450000</v>
      </c>
      <c r="N18" s="84" t="n">
        <v>-450000</v>
      </c>
      <c r="O18" s="84" t="n">
        <v>-450000</v>
      </c>
      <c r="P18" s="88" t="n">
        <v>-1800000</v>
      </c>
      <c r="Q18" s="84" t="n">
        <v>-750000</v>
      </c>
      <c r="R18" s="84" t="n">
        <v>-750000</v>
      </c>
      <c r="S18" s="84" t="n">
        <v>-750000</v>
      </c>
      <c r="T18" s="84" t="n">
        <v>-750000</v>
      </c>
      <c r="U18" s="88" t="n">
        <v>-3000000</v>
      </c>
      <c r="V18" s="84" t="n">
        <v>-1250000</v>
      </c>
      <c r="W18" s="84" t="n">
        <v>-1250000</v>
      </c>
      <c r="X18" s="84" t="n">
        <v>-1250000</v>
      </c>
      <c r="Y18" s="84" t="n">
        <v>-1250000</v>
      </c>
      <c r="Z18" s="88" t="n">
        <v>-5000000</v>
      </c>
      <c r="AA18" s="84" t="n">
        <v>-2000000</v>
      </c>
      <c r="AB18" s="84" t="n">
        <v>-2000000</v>
      </c>
      <c r="AC18" s="84" t="n">
        <v>-2000000</v>
      </c>
      <c r="AD18" s="84" t="n">
        <v>-2000000</v>
      </c>
      <c r="AE18" s="88" t="n">
        <v>-8000000</v>
      </c>
      <c r="AF18" s="84" t="n">
        <v>-3000000</v>
      </c>
      <c r="AG18" s="84" t="n">
        <v>-3000000</v>
      </c>
      <c r="AH18" s="84" t="n">
        <v>-3000000</v>
      </c>
      <c r="AI18" s="84" t="n">
        <v>-3000000</v>
      </c>
      <c r="AJ18" s="88" t="n">
        <v>-12000000</v>
      </c>
      <c r="AK18" s="84" t="n">
        <v>-4500000</v>
      </c>
      <c r="AL18" s="84" t="n">
        <v>-4500000</v>
      </c>
      <c r="AM18" s="84" t="n">
        <v>-4500000</v>
      </c>
      <c r="AN18" s="84" t="n">
        <v>-4500000</v>
      </c>
      <c r="AO18" s="88" t="n">
        <v>-18000000</v>
      </c>
      <c r="AP18" s="89" t="n">
        <v>-49300000</v>
      </c>
    </row>
    <row r="19">
      <c r="A19" s="19" t="inlineStr">
        <is>
          <t>减：管理与运营 G&amp;A</t>
        </is>
      </c>
      <c r="B19" s="90" t="n">
        <v>-1437800</v>
      </c>
      <c r="C19" s="90" t="n">
        <v>-1437800</v>
      </c>
      <c r="D19" s="90" t="n">
        <v>-1437800</v>
      </c>
      <c r="E19" s="90" t="n">
        <v>-1437800</v>
      </c>
      <c r="F19" s="90" t="n">
        <v>-5751200</v>
      </c>
      <c r="G19" s="90" t="n">
        <v>-2051800</v>
      </c>
      <c r="H19" s="90" t="n">
        <v>-2051800</v>
      </c>
      <c r="I19" s="90" t="n">
        <v>-2051800</v>
      </c>
      <c r="J19" s="90" t="n">
        <v>-2051800</v>
      </c>
      <c r="K19" s="90" t="n">
        <v>-8207200</v>
      </c>
      <c r="L19" s="90" t="n">
        <v>-2882700</v>
      </c>
      <c r="M19" s="90" t="n">
        <v>-2882700</v>
      </c>
      <c r="N19" s="90" t="n">
        <v>-2882700</v>
      </c>
      <c r="O19" s="90" t="n">
        <v>-2882700</v>
      </c>
      <c r="P19" s="90" t="n">
        <v>-11530800</v>
      </c>
      <c r="Q19" s="90" t="n">
        <v>-3956649.375</v>
      </c>
      <c r="R19" s="90" t="n">
        <v>-3956649.375</v>
      </c>
      <c r="S19" s="90" t="n">
        <v>-3956649.375</v>
      </c>
      <c r="T19" s="90" t="n">
        <v>-3956649.375</v>
      </c>
      <c r="U19" s="90" t="n">
        <v>-15826597.5</v>
      </c>
      <c r="V19" s="90" t="n">
        <v>-5785920.125</v>
      </c>
      <c r="W19" s="90" t="n">
        <v>-5785920.125</v>
      </c>
      <c r="X19" s="90" t="n">
        <v>-5785920.125</v>
      </c>
      <c r="Y19" s="90" t="n">
        <v>-5785920.125</v>
      </c>
      <c r="Z19" s="90" t="n">
        <v>-23143680.5</v>
      </c>
      <c r="AA19" s="90" t="n">
        <v>-8257921.962499999</v>
      </c>
      <c r="AB19" s="90" t="n">
        <v>-8257921.962499999</v>
      </c>
      <c r="AC19" s="90" t="n">
        <v>-8257921.962499999</v>
      </c>
      <c r="AD19" s="90" t="n">
        <v>-8257921.962499999</v>
      </c>
      <c r="AE19" s="90" t="n">
        <v>-33031687.85</v>
      </c>
      <c r="AF19" s="90" t="n">
        <v>-11655754.1371875</v>
      </c>
      <c r="AG19" s="90" t="n">
        <v>-11655754.1371875</v>
      </c>
      <c r="AH19" s="90" t="n">
        <v>-11655754.1371875</v>
      </c>
      <c r="AI19" s="90" t="n">
        <v>-11655754.1371875</v>
      </c>
      <c r="AJ19" s="90" t="n">
        <v>-46623016.54875001</v>
      </c>
      <c r="AK19" s="90" t="n">
        <v>-16804003.95267188</v>
      </c>
      <c r="AL19" s="90" t="n">
        <v>-16804003.95267188</v>
      </c>
      <c r="AM19" s="90" t="n">
        <v>-16804003.95267188</v>
      </c>
      <c r="AN19" s="90" t="n">
        <v>-16804003.95267188</v>
      </c>
      <c r="AO19" s="90" t="n">
        <v>-67216015.81068751</v>
      </c>
      <c r="AP19" s="90" t="n">
        <v>-211330198.2094375</v>
      </c>
    </row>
    <row r="20">
      <c r="A20" s="19" t="inlineStr">
        <is>
          <t>期间费用合计 Total OPEX</t>
        </is>
      </c>
      <c r="B20" s="90" t="n">
        <v>-6017800</v>
      </c>
      <c r="C20" s="90" t="n">
        <v>-6017800</v>
      </c>
      <c r="D20" s="90" t="n">
        <v>-6017800</v>
      </c>
      <c r="E20" s="90" t="n">
        <v>-7497800</v>
      </c>
      <c r="F20" s="90" t="n">
        <v>-25551200</v>
      </c>
      <c r="G20" s="90" t="n">
        <v>-24729748.4494</v>
      </c>
      <c r="H20" s="90" t="n">
        <v>-20625886.33705</v>
      </c>
      <c r="I20" s="90" t="n">
        <v>-18867088.2889</v>
      </c>
      <c r="J20" s="90" t="n">
        <v>-20367088.2889</v>
      </c>
      <c r="K20" s="90" t="n">
        <v>-84589811.36425</v>
      </c>
      <c r="L20" s="90" t="n">
        <v>-48817508.15876</v>
      </c>
      <c r="M20" s="90" t="n">
        <v>-39473699.86907</v>
      </c>
      <c r="N20" s="90" t="n">
        <v>-35469210.60206</v>
      </c>
      <c r="O20" s="90" t="n">
        <v>-36469210.60206</v>
      </c>
      <c r="P20" s="90" t="n">
        <v>-160229629.23195</v>
      </c>
      <c r="Q20" s="90" t="n">
        <v>-88391951.07268882</v>
      </c>
      <c r="R20" s="90" t="n">
        <v>-70240184.71076661</v>
      </c>
      <c r="S20" s="90" t="n">
        <v>-62460856.26994281</v>
      </c>
      <c r="T20" s="90" t="n">
        <v>-62460856.26994281</v>
      </c>
      <c r="U20" s="90" t="n">
        <v>-283553848.3233411</v>
      </c>
      <c r="V20" s="90" t="n">
        <v>-101961016.3730986</v>
      </c>
      <c r="W20" s="90" t="n">
        <v>-101961016.3730986</v>
      </c>
      <c r="X20" s="90" t="n">
        <v>-101961016.3730986</v>
      </c>
      <c r="Y20" s="90" t="n">
        <v>-101961016.3730986</v>
      </c>
      <c r="Z20" s="90" t="n">
        <v>-407844065.4923946</v>
      </c>
      <c r="AA20" s="90" t="n">
        <v>-146265502.1052853</v>
      </c>
      <c r="AB20" s="90" t="n">
        <v>-146265502.1052853</v>
      </c>
      <c r="AC20" s="90" t="n">
        <v>-146265502.1052853</v>
      </c>
      <c r="AD20" s="90" t="n">
        <v>-146265502.1052853</v>
      </c>
      <c r="AE20" s="90" t="n">
        <v>-585062008.4211411</v>
      </c>
      <c r="AF20" s="90" t="n">
        <v>-193225735.8789465</v>
      </c>
      <c r="AG20" s="90" t="n">
        <v>-193225735.8789465</v>
      </c>
      <c r="AH20" s="90" t="n">
        <v>-193225735.8789465</v>
      </c>
      <c r="AI20" s="90" t="n">
        <v>-193225735.8789465</v>
      </c>
      <c r="AJ20" s="90" t="n">
        <v>-772902943.5157859</v>
      </c>
      <c r="AK20" s="90" t="n">
        <v>-255606841.9723536</v>
      </c>
      <c r="AL20" s="90" t="n">
        <v>-255606841.9723536</v>
      </c>
      <c r="AM20" s="90" t="n">
        <v>-255606841.9723536</v>
      </c>
      <c r="AN20" s="90" t="n">
        <v>-255606841.9723536</v>
      </c>
      <c r="AO20" s="90" t="n">
        <v>-1022427367.889415</v>
      </c>
      <c r="AP20" s="90" t="n">
        <v>-3342160874.238277</v>
      </c>
    </row>
    <row r="23">
      <c r="A23" s="24" t="inlineStr">
        <is>
          <t>附注 Notes（基本假设与计算逻辑）</t>
        </is>
      </c>
    </row>
    <row r="24">
      <c r="A24" s="67" t="inlineStr">
        <is>
          <t>• 【人员规划（AI-native高效运营）】</t>
        </is>
      </c>
    </row>
    <row r="25">
      <c r="A25" s="67" t="inlineStr">
        <is>
          <t>• 人数 = 假设页年末目标 × hcFactor（悲观0.85/中性1.0/乐观1.15），全年4季度统一使用年末值</t>
        </is>
      </c>
    </row>
    <row r="26">
      <c r="A26" s="67" t="inlineStr">
        <is>
          <t>• 2033年中性目标：研发195 + 运营55 + 市场40 + 职能22 = 312人</t>
        </is>
      </c>
    </row>
    <row r="27">
      <c r="A27" s="67" t="inlineStr">
        <is>
          <t>• 参考：同收入量级传统游戏公司约600-1000人，AI-native人效提升3-5倍</t>
        </is>
      </c>
    </row>
    <row r="28">
      <c r="A28" s="67" t="inlineStr">
        <is>
          <t xml:space="preserve">• </t>
        </is>
      </c>
    </row>
    <row r="29">
      <c r="A29" s="67" t="inlineStr">
        <is>
          <t>• 【研发费用】</t>
        </is>
      </c>
    </row>
    <row r="30">
      <c r="A30" s="67" t="inlineStr">
        <is>
          <t>• 研发费用 = 研发人数 × 月薪(HK$35,000 × 薪酬通胀^(年-2026)) × 3个月 + 研发外包÷4</t>
        </is>
      </c>
    </row>
    <row r="31">
      <c r="A31" s="67" t="inlineStr">
        <is>
          <t>• ×3 = 一个季度有3个月，月薪是月度值</t>
        </is>
      </c>
    </row>
    <row r="32">
      <c r="A32" s="67" t="inlineStr">
        <is>
          <t>• 研发外包：美术/音频/QA外包，2026年200万→2033年2,000万HKD/年</t>
        </is>
      </c>
    </row>
    <row r="33">
      <c r="A33" s="67" t="inlineStr">
        <is>
          <t xml:space="preserve">• </t>
        </is>
      </c>
    </row>
    <row r="34">
      <c r="A34" s="67" t="inlineStr">
        <is>
          <t>• 【销售与市场 S&amp;M】</t>
        </is>
      </c>
    </row>
    <row r="35">
      <c r="A35" s="67" t="inlineStr">
        <is>
          <t>• 营销投放 = 收入 × 营销占收入%（2026年0%，2027年33%→2033年25%，随产品成熟递减）</t>
        </is>
      </c>
    </row>
    <row r="36">
      <c r="A36" s="67" t="inlineStr">
        <is>
          <t>• 市场薪酬 = 市场人数 × 月薪(HK$20,000 × 通胀) × 3个月</t>
        </is>
      </c>
    </row>
    <row r="37">
      <c r="A37" s="67" t="inlineStr">
        <is>
          <t>• S&amp;M合计 = 营销投放 + 市场薪酬（与营销明细表勾稽校验=0）</t>
        </is>
      </c>
    </row>
    <row r="38">
      <c r="A38" s="67" t="inlineStr">
        <is>
          <t xml:space="preserve">• </t>
        </is>
      </c>
    </row>
    <row r="39">
      <c r="A39" s="67" t="inlineStr">
        <is>
          <t>• 【管理与运营 G&amp;A】</t>
        </is>
      </c>
    </row>
    <row r="40">
      <c r="A40" s="67" t="inlineStr">
        <is>
          <t>• 薪酬 = (职能人数+运营人数) × 月薪(HK$20,000 × 通胀) × 3个月</t>
        </is>
      </c>
    </row>
    <row r="41">
      <c r="A41" s="67" t="inlineStr">
        <is>
          <t>• 房租 = 总人数 × HK$3,500/人/月 × 3个月（深圳+香港+海外三地加权）</t>
        </is>
      </c>
    </row>
    <row r="42">
      <c r="A42" s="67" t="inlineStr">
        <is>
          <t>• 办公 = 总人数 × HK$1,200/人/月 × 3个月（耗材/设备/云服务）</t>
        </is>
      </c>
    </row>
    <row r="43">
      <c r="A43" s="67" t="inlineStr">
        <is>
          <t>• AI预算 = 总人数 × HK$1,500/人/月 × 3个月（全员Claude/LLM订阅，AI-native工作流）</t>
        </is>
      </c>
    </row>
    <row r="44">
      <c r="A44" s="67" t="inlineStr">
        <is>
          <t>• 专业服务 = 年度预算÷4（律师/审计/税务/咨询，随业务规模加速增长：2026年50万→2033年1,800万HKD）</t>
        </is>
      </c>
    </row>
    <row r="45">
      <c r="A45" s="67" t="inlineStr">
        <is>
          <t xml:space="preserve">• </t>
        </is>
      </c>
    </row>
    <row r="46">
      <c r="A46" s="67" t="inlineStr">
        <is>
          <t>• 【OPEX合计】</t>
        </is>
      </c>
    </row>
    <row r="47">
      <c r="A47" s="67" t="inlineStr">
        <is>
          <t>• OPEX = 研发 + S&amp;M + G&amp;A</t>
        </is>
      </c>
    </row>
    <row r="48">
      <c r="A48" s="67" t="inlineStr">
        <is>
          <t>• 薪酬通胀：年涨幅5%（假设页可调），反映劳动力市场通胀+员工涨薪</t>
        </is>
      </c>
    </row>
  </sheetData>
  <mergeCells count="35">
    <mergeCell ref="A41:F41"/>
    <mergeCell ref="L2:P2"/>
    <mergeCell ref="A46:F46"/>
    <mergeCell ref="A1:AP1"/>
    <mergeCell ref="V2:Z2"/>
    <mergeCell ref="G2:K2"/>
    <mergeCell ref="A37:F37"/>
    <mergeCell ref="A27:F27"/>
    <mergeCell ref="A26:F26"/>
    <mergeCell ref="A33:F33"/>
    <mergeCell ref="A47:F47"/>
    <mergeCell ref="A42:F42"/>
    <mergeCell ref="B2:F2"/>
    <mergeCell ref="A32:F32"/>
    <mergeCell ref="A35:F35"/>
    <mergeCell ref="A29:F29"/>
    <mergeCell ref="A43:F43"/>
    <mergeCell ref="A38:F38"/>
    <mergeCell ref="AP2:AP3"/>
    <mergeCell ref="A28:F28"/>
    <mergeCell ref="A44:F44"/>
    <mergeCell ref="A31:F31"/>
    <mergeCell ref="AF2:AJ2"/>
    <mergeCell ref="A34:F34"/>
    <mergeCell ref="A40:F40"/>
    <mergeCell ref="A48:F48"/>
    <mergeCell ref="A30:F30"/>
    <mergeCell ref="A39:F39"/>
    <mergeCell ref="A24:F24"/>
    <mergeCell ref="A36:F36"/>
    <mergeCell ref="Q2:U2"/>
    <mergeCell ref="A45:F45"/>
    <mergeCell ref="AA2:AE2"/>
    <mergeCell ref="AK2:AO2"/>
    <mergeCell ref="A25:F25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>
  <sheetPr>
    <outlinePr summaryBelow="0" summaryRight="0"/>
    <pageSetUpPr/>
  </sheetPr>
  <dimension ref="A1:AP27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E9" sqref="E9"/>
    </sheetView>
  </sheetViews>
  <sheetFormatPr baseColWidth="8" defaultColWidth="9" defaultRowHeight="14"/>
  <cols>
    <col width="47.08984375" customWidth="1" min="1" max="1"/>
    <col width="12.90625" customWidth="1" min="2" max="5"/>
    <col width="14" customWidth="1" min="6" max="6"/>
    <col width="12.90625" customWidth="1" min="7" max="10"/>
    <col width="14" customWidth="1" min="11" max="11"/>
    <col width="12.90625" customWidth="1" min="12" max="15"/>
    <col width="14" customWidth="1" min="16" max="30"/>
    <col width="15.1796875" customWidth="1" min="31" max="31"/>
    <col width="14" customWidth="1" min="32" max="35"/>
    <col width="15.1796875" customWidth="1" min="36" max="36"/>
    <col width="14" customWidth="1" min="37" max="40"/>
    <col width="15.1796875" customWidth="1" min="41" max="42"/>
  </cols>
  <sheetData>
    <row r="1" ht="28" customHeight="1">
      <c r="A1" s="69" t="inlineStr">
        <is>
          <t>研发费用明细 R&amp;D Expense Breakdown</t>
        </is>
      </c>
    </row>
    <row r="2" ht="18" customHeight="1">
      <c r="A2" s="15" t="n"/>
      <c r="B2" s="70" t="n">
        <v>2026</v>
      </c>
      <c r="G2" s="71" t="n">
        <v>2027</v>
      </c>
      <c r="L2" s="70" t="n">
        <v>2028</v>
      </c>
      <c r="Q2" s="71" t="n">
        <v>2029</v>
      </c>
      <c r="V2" s="70" t="n">
        <v>2030</v>
      </c>
      <c r="AA2" s="71" t="n">
        <v>2031</v>
      </c>
      <c r="AF2" s="70" t="n">
        <v>2032</v>
      </c>
      <c r="AK2" s="71" t="n">
        <v>2033</v>
      </c>
      <c r="AP2" s="68" t="inlineStr">
        <is>
          <t>总计</t>
        </is>
      </c>
    </row>
    <row r="3" ht="15" customHeight="1">
      <c r="A3" s="16" t="inlineStr">
        <is>
          <t>科目 \ 季度</t>
        </is>
      </c>
      <c r="B3" s="17" t="inlineStr">
        <is>
          <t>2026Q1</t>
        </is>
      </c>
      <c r="C3" s="17" t="inlineStr">
        <is>
          <t>2026Q2</t>
        </is>
      </c>
      <c r="D3" s="17" t="inlineStr">
        <is>
          <t>2026Q3</t>
        </is>
      </c>
      <c r="E3" s="17" t="inlineStr">
        <is>
          <t>2026Q4</t>
        </is>
      </c>
      <c r="F3" s="18" t="inlineStr">
        <is>
          <t>小计</t>
        </is>
      </c>
      <c r="G3" s="17" t="inlineStr">
        <is>
          <t>2027Q1</t>
        </is>
      </c>
      <c r="H3" s="17" t="inlineStr">
        <is>
          <t>2027Q2</t>
        </is>
      </c>
      <c r="I3" s="17" t="inlineStr">
        <is>
          <t>2027Q3</t>
        </is>
      </c>
      <c r="J3" s="17" t="inlineStr">
        <is>
          <t>2027Q4</t>
        </is>
      </c>
      <c r="K3" s="18" t="inlineStr">
        <is>
          <t>小计</t>
        </is>
      </c>
      <c r="L3" s="17" t="inlineStr">
        <is>
          <t>2028Q1</t>
        </is>
      </c>
      <c r="M3" s="17" t="inlineStr">
        <is>
          <t>2028Q2</t>
        </is>
      </c>
      <c r="N3" s="17" t="inlineStr">
        <is>
          <t>2028Q3</t>
        </is>
      </c>
      <c r="O3" s="17" t="inlineStr">
        <is>
          <t>2028Q4</t>
        </is>
      </c>
      <c r="P3" s="18" t="inlineStr">
        <is>
          <t>小计</t>
        </is>
      </c>
      <c r="Q3" s="17" t="inlineStr">
        <is>
          <t>2029Q1</t>
        </is>
      </c>
      <c r="R3" s="17" t="inlineStr">
        <is>
          <t>2029Q2</t>
        </is>
      </c>
      <c r="S3" s="17" t="inlineStr">
        <is>
          <t>2029Q3</t>
        </is>
      </c>
      <c r="T3" s="17" t="inlineStr">
        <is>
          <t>2029Q4</t>
        </is>
      </c>
      <c r="U3" s="18" t="inlineStr">
        <is>
          <t>小计</t>
        </is>
      </c>
      <c r="V3" s="17" t="inlineStr">
        <is>
          <t>2030Q1</t>
        </is>
      </c>
      <c r="W3" s="17" t="inlineStr">
        <is>
          <t>2030Q2</t>
        </is>
      </c>
      <c r="X3" s="17" t="inlineStr">
        <is>
          <t>2030Q3</t>
        </is>
      </c>
      <c r="Y3" s="17" t="inlineStr">
        <is>
          <t>2030Q4</t>
        </is>
      </c>
      <c r="Z3" s="18" t="inlineStr">
        <is>
          <t>小计</t>
        </is>
      </c>
      <c r="AA3" s="17" t="inlineStr">
        <is>
          <t>2031Q1</t>
        </is>
      </c>
      <c r="AB3" s="17" t="inlineStr">
        <is>
          <t>2031Q2</t>
        </is>
      </c>
      <c r="AC3" s="17" t="inlineStr">
        <is>
          <t>2031Q3</t>
        </is>
      </c>
      <c r="AD3" s="17" t="inlineStr">
        <is>
          <t>2031Q4</t>
        </is>
      </c>
      <c r="AE3" s="18" t="inlineStr">
        <is>
          <t>小计</t>
        </is>
      </c>
      <c r="AF3" s="17" t="inlineStr">
        <is>
          <t>2032Q1</t>
        </is>
      </c>
      <c r="AG3" s="17" t="inlineStr">
        <is>
          <t>2032Q2</t>
        </is>
      </c>
      <c r="AH3" s="17" t="inlineStr">
        <is>
          <t>2032Q3</t>
        </is>
      </c>
      <c r="AI3" s="17" t="inlineStr">
        <is>
          <t>2032Q4</t>
        </is>
      </c>
      <c r="AJ3" s="18" t="inlineStr">
        <is>
          <t>小计</t>
        </is>
      </c>
      <c r="AK3" s="17" t="inlineStr">
        <is>
          <t>2033Q1</t>
        </is>
      </c>
      <c r="AL3" s="17" t="inlineStr">
        <is>
          <t>2033Q2</t>
        </is>
      </c>
      <c r="AM3" s="17" t="inlineStr">
        <is>
          <t>2033Q3</t>
        </is>
      </c>
      <c r="AN3" s="17" t="inlineStr">
        <is>
          <t>2033Q4</t>
        </is>
      </c>
      <c r="AO3" s="18" t="inlineStr">
        <is>
          <t>小计</t>
        </is>
      </c>
      <c r="AP3" s="82" t="n"/>
    </row>
    <row r="4">
      <c r="A4" s="27" t="inlineStr">
        <is>
          <t>研发人员 R&amp;D Headcount</t>
        </is>
      </c>
      <c r="B4" s="83" t="n">
        <v>0</v>
      </c>
      <c r="C4" s="83" t="n">
        <v>0</v>
      </c>
      <c r="D4" s="83" t="n">
        <v>0</v>
      </c>
      <c r="E4" s="83" t="n">
        <v>0</v>
      </c>
      <c r="F4" s="29" t="n"/>
      <c r="G4" s="83" t="n">
        <v>0</v>
      </c>
      <c r="H4" s="83" t="n">
        <v>0</v>
      </c>
      <c r="I4" s="83" t="n">
        <v>0</v>
      </c>
      <c r="J4" s="83" t="n">
        <v>0</v>
      </c>
      <c r="K4" s="29" t="n"/>
      <c r="L4" s="83" t="n">
        <v>0</v>
      </c>
      <c r="M4" s="83" t="n">
        <v>0</v>
      </c>
      <c r="N4" s="83" t="n">
        <v>0</v>
      </c>
      <c r="O4" s="83" t="n">
        <v>0</v>
      </c>
      <c r="P4" s="29" t="n"/>
      <c r="Q4" s="83" t="n">
        <v>0</v>
      </c>
      <c r="R4" s="83" t="n">
        <v>0</v>
      </c>
      <c r="S4" s="83" t="n">
        <v>0</v>
      </c>
      <c r="T4" s="83" t="n">
        <v>0</v>
      </c>
      <c r="U4" s="29" t="n"/>
      <c r="V4" s="83" t="n">
        <v>0</v>
      </c>
      <c r="W4" s="83" t="n">
        <v>0</v>
      </c>
      <c r="X4" s="83" t="n">
        <v>0</v>
      </c>
      <c r="Y4" s="83" t="n">
        <v>0</v>
      </c>
      <c r="Z4" s="29" t="n"/>
      <c r="AA4" s="83" t="n">
        <v>0</v>
      </c>
      <c r="AB4" s="83" t="n">
        <v>0</v>
      </c>
      <c r="AC4" s="83" t="n">
        <v>0</v>
      </c>
      <c r="AD4" s="83" t="n">
        <v>0</v>
      </c>
      <c r="AE4" s="29" t="n"/>
      <c r="AF4" s="83" t="n">
        <v>0</v>
      </c>
      <c r="AG4" s="83" t="n">
        <v>0</v>
      </c>
      <c r="AH4" s="83" t="n">
        <v>0</v>
      </c>
      <c r="AI4" s="83" t="n">
        <v>0</v>
      </c>
      <c r="AJ4" s="29" t="n"/>
      <c r="AK4" s="83" t="n">
        <v>0</v>
      </c>
      <c r="AL4" s="83" t="n">
        <v>0</v>
      </c>
      <c r="AM4" s="83" t="n">
        <v>0</v>
      </c>
      <c r="AN4" s="83" t="n">
        <v>0</v>
      </c>
      <c r="AO4" s="29" t="n"/>
      <c r="AP4" s="29" t="n"/>
    </row>
    <row r="5">
      <c r="A5" s="21" t="inlineStr">
        <is>
          <t>研发人数 R&amp;D Headcount</t>
        </is>
      </c>
      <c r="B5" s="30" t="n">
        <v>36</v>
      </c>
      <c r="C5" s="30" t="n">
        <v>36</v>
      </c>
      <c r="D5" s="30" t="n">
        <v>36</v>
      </c>
      <c r="E5" s="30" t="n">
        <v>36</v>
      </c>
      <c r="F5" s="31" t="n"/>
      <c r="G5" s="30" t="n">
        <v>46</v>
      </c>
      <c r="H5" s="30" t="n">
        <v>46</v>
      </c>
      <c r="I5" s="30" t="n">
        <v>46</v>
      </c>
      <c r="J5" s="30" t="n">
        <v>46</v>
      </c>
      <c r="K5" s="31" t="n"/>
      <c r="L5" s="30" t="n">
        <v>58</v>
      </c>
      <c r="M5" s="30" t="n">
        <v>58</v>
      </c>
      <c r="N5" s="30" t="n">
        <v>58</v>
      </c>
      <c r="O5" s="30" t="n">
        <v>58</v>
      </c>
      <c r="P5" s="31" t="n"/>
      <c r="Q5" s="30" t="n">
        <v>74</v>
      </c>
      <c r="R5" s="30" t="n">
        <v>74</v>
      </c>
      <c r="S5" s="30" t="n">
        <v>74</v>
      </c>
      <c r="T5" s="30" t="n">
        <v>74</v>
      </c>
      <c r="U5" s="31" t="n"/>
      <c r="V5" s="30" t="n">
        <v>95</v>
      </c>
      <c r="W5" s="30" t="n">
        <v>95</v>
      </c>
      <c r="X5" s="30" t="n">
        <v>95</v>
      </c>
      <c r="Y5" s="30" t="n">
        <v>95</v>
      </c>
      <c r="Z5" s="31" t="n"/>
      <c r="AA5" s="30" t="n">
        <v>120</v>
      </c>
      <c r="AB5" s="30" t="n">
        <v>120</v>
      </c>
      <c r="AC5" s="30" t="n">
        <v>120</v>
      </c>
      <c r="AD5" s="30" t="n">
        <v>120</v>
      </c>
      <c r="AE5" s="31" t="n"/>
      <c r="AF5" s="30" t="n">
        <v>153</v>
      </c>
      <c r="AG5" s="30" t="n">
        <v>153</v>
      </c>
      <c r="AH5" s="30" t="n">
        <v>153</v>
      </c>
      <c r="AI5" s="30" t="n">
        <v>153</v>
      </c>
      <c r="AJ5" s="31" t="n"/>
      <c r="AK5" s="30" t="n">
        <v>195</v>
      </c>
      <c r="AL5" s="30" t="n">
        <v>195</v>
      </c>
      <c r="AM5" s="30" t="n">
        <v>195</v>
      </c>
      <c r="AN5" s="30" t="n">
        <v>195</v>
      </c>
      <c r="AO5" s="31" t="n"/>
      <c r="AP5" s="32" t="n"/>
    </row>
    <row r="6">
      <c r="A6" s="27" t="inlineStr">
        <is>
          <t>研发费用（=OPEX/P&amp;L研发行，对上账）</t>
        </is>
      </c>
      <c r="B6" s="83" t="n">
        <v>0</v>
      </c>
      <c r="C6" s="83" t="n">
        <v>0</v>
      </c>
      <c r="D6" s="83" t="n">
        <v>0</v>
      </c>
      <c r="E6" s="83" t="n">
        <v>0</v>
      </c>
      <c r="F6" s="29" t="n"/>
      <c r="G6" s="83" t="n">
        <v>0</v>
      </c>
      <c r="H6" s="83" t="n">
        <v>0</v>
      </c>
      <c r="I6" s="83" t="n">
        <v>0</v>
      </c>
      <c r="J6" s="83" t="n">
        <v>0</v>
      </c>
      <c r="K6" s="29" t="n"/>
      <c r="L6" s="83" t="n">
        <v>0</v>
      </c>
      <c r="M6" s="83" t="n">
        <v>0</v>
      </c>
      <c r="N6" s="83" t="n">
        <v>0</v>
      </c>
      <c r="O6" s="83" t="n">
        <v>0</v>
      </c>
      <c r="P6" s="29" t="n"/>
      <c r="Q6" s="83" t="n">
        <v>0</v>
      </c>
      <c r="R6" s="83" t="n">
        <v>0</v>
      </c>
      <c r="S6" s="83" t="n">
        <v>0</v>
      </c>
      <c r="T6" s="83" t="n">
        <v>0</v>
      </c>
      <c r="U6" s="29" t="n"/>
      <c r="V6" s="83" t="n">
        <v>0</v>
      </c>
      <c r="W6" s="83" t="n">
        <v>0</v>
      </c>
      <c r="X6" s="83" t="n">
        <v>0</v>
      </c>
      <c r="Y6" s="83" t="n">
        <v>0</v>
      </c>
      <c r="Z6" s="29" t="n"/>
      <c r="AA6" s="83" t="n">
        <v>0</v>
      </c>
      <c r="AB6" s="83" t="n">
        <v>0</v>
      </c>
      <c r="AC6" s="83" t="n">
        <v>0</v>
      </c>
      <c r="AD6" s="83" t="n">
        <v>0</v>
      </c>
      <c r="AE6" s="29" t="n"/>
      <c r="AF6" s="83" t="n">
        <v>0</v>
      </c>
      <c r="AG6" s="83" t="n">
        <v>0</v>
      </c>
      <c r="AH6" s="83" t="n">
        <v>0</v>
      </c>
      <c r="AI6" s="83" t="n">
        <v>0</v>
      </c>
      <c r="AJ6" s="29" t="n"/>
      <c r="AK6" s="83" t="n">
        <v>0</v>
      </c>
      <c r="AL6" s="83" t="n">
        <v>0</v>
      </c>
      <c r="AM6" s="83" t="n">
        <v>0</v>
      </c>
      <c r="AN6" s="83" t="n">
        <v>0</v>
      </c>
      <c r="AO6" s="29" t="n"/>
      <c r="AP6" s="29" t="n"/>
    </row>
    <row r="7">
      <c r="A7" s="23" t="inlineStr">
        <is>
          <t>研发人员薪酬 R&amp;D Salary</t>
        </is>
      </c>
      <c r="B7" s="87" t="n">
        <v>-4280000</v>
      </c>
      <c r="C7" s="87" t="n">
        <v>-4280000</v>
      </c>
      <c r="D7" s="87" t="n">
        <v>-4280000</v>
      </c>
      <c r="E7" s="87" t="n">
        <v>-4280000</v>
      </c>
      <c r="F7" s="88" t="n">
        <v>-17120000</v>
      </c>
      <c r="G7" s="87" t="n">
        <v>-5821500</v>
      </c>
      <c r="H7" s="87" t="n">
        <v>-5821500</v>
      </c>
      <c r="I7" s="87" t="n">
        <v>-5821500</v>
      </c>
      <c r="J7" s="87" t="n">
        <v>-5821500</v>
      </c>
      <c r="K7" s="88" t="n">
        <v>-23286000</v>
      </c>
      <c r="L7" s="87" t="n">
        <v>-7964225</v>
      </c>
      <c r="M7" s="87" t="n">
        <v>-7964225</v>
      </c>
      <c r="N7" s="87" t="n">
        <v>-7964225</v>
      </c>
      <c r="O7" s="87" t="n">
        <v>-7964225</v>
      </c>
      <c r="P7" s="88" t="n">
        <v>-31856900</v>
      </c>
      <c r="Q7" s="87" t="n">
        <v>-10994746.25</v>
      </c>
      <c r="R7" s="87" t="n">
        <v>-10994746.25</v>
      </c>
      <c r="S7" s="87" t="n">
        <v>-10994746.25</v>
      </c>
      <c r="T7" s="87" t="n">
        <v>-10994746.25</v>
      </c>
      <c r="U7" s="88" t="n">
        <v>-43978985.00000001</v>
      </c>
      <c r="V7" s="87" t="n">
        <v>-15124674.84375</v>
      </c>
      <c r="W7" s="87" t="n">
        <v>-15124674.84375</v>
      </c>
      <c r="X7" s="87" t="n">
        <v>-15124674.84375</v>
      </c>
      <c r="Y7" s="87" t="n">
        <v>-15124674.84375</v>
      </c>
      <c r="Z7" s="88" t="n">
        <v>-60498699.375</v>
      </c>
      <c r="AA7" s="87" t="n">
        <v>-19831147.6875</v>
      </c>
      <c r="AB7" s="87" t="n">
        <v>-19831147.6875</v>
      </c>
      <c r="AC7" s="87" t="n">
        <v>-19831147.6875</v>
      </c>
      <c r="AD7" s="87" t="n">
        <v>-19831147.6875</v>
      </c>
      <c r="AE7" s="88" t="n">
        <v>-79324590.75</v>
      </c>
      <c r="AF7" s="87" t="n">
        <v>-26028636.46664063</v>
      </c>
      <c r="AG7" s="87" t="n">
        <v>-26028636.46664063</v>
      </c>
      <c r="AH7" s="87" t="n">
        <v>-26028636.46664063</v>
      </c>
      <c r="AI7" s="87" t="n">
        <v>-26028636.46664063</v>
      </c>
      <c r="AJ7" s="88" t="n">
        <v>-104114545.8665625</v>
      </c>
      <c r="AK7" s="87" t="n">
        <v>-33810381.15388673</v>
      </c>
      <c r="AL7" s="87" t="n">
        <v>-33810381.15388673</v>
      </c>
      <c r="AM7" s="87" t="n">
        <v>-33810381.15388673</v>
      </c>
      <c r="AN7" s="87" t="n">
        <v>-33810381.15388673</v>
      </c>
      <c r="AO7" s="88" t="n">
        <v>-135241524.6155469</v>
      </c>
      <c r="AP7" s="89" t="n">
        <v>-495421245.6071094</v>
      </c>
    </row>
    <row r="8">
      <c r="A8" s="21" t="inlineStr">
        <is>
          <t>研发外包 Outsourcing (美术/音频/QA)</t>
        </is>
      </c>
      <c r="B8" s="84" t="n">
        <v>-500000</v>
      </c>
      <c r="C8" s="84" t="n">
        <v>-500000</v>
      </c>
      <c r="D8" s="84" t="n">
        <v>-500000</v>
      </c>
      <c r="E8" s="84" t="n">
        <v>-500000</v>
      </c>
      <c r="F8" s="88" t="n">
        <v>-2000000</v>
      </c>
      <c r="G8" s="84" t="n">
        <v>-750000</v>
      </c>
      <c r="H8" s="84" t="n">
        <v>-750000</v>
      </c>
      <c r="I8" s="84" t="n">
        <v>-750000</v>
      </c>
      <c r="J8" s="84" t="n">
        <v>-750000</v>
      </c>
      <c r="K8" s="88" t="n">
        <v>-3000000</v>
      </c>
      <c r="L8" s="84" t="n">
        <v>-1250000</v>
      </c>
      <c r="M8" s="84" t="n">
        <v>-1250000</v>
      </c>
      <c r="N8" s="84" t="n">
        <v>-1250000</v>
      </c>
      <c r="O8" s="84" t="n">
        <v>-1250000</v>
      </c>
      <c r="P8" s="88" t="n">
        <v>-5000000</v>
      </c>
      <c r="Q8" s="84" t="n">
        <v>-2000000</v>
      </c>
      <c r="R8" s="84" t="n">
        <v>-2000000</v>
      </c>
      <c r="S8" s="84" t="n">
        <v>-2000000</v>
      </c>
      <c r="T8" s="84" t="n">
        <v>-2000000</v>
      </c>
      <c r="U8" s="88" t="n">
        <v>-8000000</v>
      </c>
      <c r="V8" s="84" t="n">
        <v>-3000000</v>
      </c>
      <c r="W8" s="84" t="n">
        <v>-3000000</v>
      </c>
      <c r="X8" s="84" t="n">
        <v>-3000000</v>
      </c>
      <c r="Y8" s="84" t="n">
        <v>-3000000</v>
      </c>
      <c r="Z8" s="88" t="n">
        <v>-12000000</v>
      </c>
      <c r="AA8" s="84" t="n">
        <v>-3750000</v>
      </c>
      <c r="AB8" s="84" t="n">
        <v>-3750000</v>
      </c>
      <c r="AC8" s="84" t="n">
        <v>-3750000</v>
      </c>
      <c r="AD8" s="84" t="n">
        <v>-3750000</v>
      </c>
      <c r="AE8" s="88" t="n">
        <v>-15000000</v>
      </c>
      <c r="AF8" s="84" t="n">
        <v>-4500000</v>
      </c>
      <c r="AG8" s="84" t="n">
        <v>-4500000</v>
      </c>
      <c r="AH8" s="84" t="n">
        <v>-4500000</v>
      </c>
      <c r="AI8" s="84" t="n">
        <v>-4500000</v>
      </c>
      <c r="AJ8" s="88" t="n">
        <v>-18000000</v>
      </c>
      <c r="AK8" s="84" t="n">
        <v>-5000000</v>
      </c>
      <c r="AL8" s="84" t="n">
        <v>-5000000</v>
      </c>
      <c r="AM8" s="84" t="n">
        <v>-5000000</v>
      </c>
      <c r="AN8" s="84" t="n">
        <v>-5000000</v>
      </c>
      <c r="AO8" s="88" t="n">
        <v>-20000000</v>
      </c>
      <c r="AP8" s="89" t="n">
        <v>-83000000</v>
      </c>
    </row>
    <row r="9">
      <c r="A9" s="19" t="inlineStr">
        <is>
          <t>研发费用合计 R&amp;D Total (=OPEX研发)</t>
        </is>
      </c>
      <c r="B9" s="90" t="n">
        <v>-4780000</v>
      </c>
      <c r="C9" s="90" t="n">
        <v>-4780000</v>
      </c>
      <c r="D9" s="90" t="n">
        <v>-4780000</v>
      </c>
      <c r="E9" s="90" t="n">
        <v>-4780000</v>
      </c>
      <c r="F9" s="90" t="n">
        <v>-19120000</v>
      </c>
      <c r="G9" s="90" t="n">
        <v>-6571500</v>
      </c>
      <c r="H9" s="90" t="n">
        <v>-6571500</v>
      </c>
      <c r="I9" s="90" t="n">
        <v>-6571500</v>
      </c>
      <c r="J9" s="90" t="n">
        <v>-6571500</v>
      </c>
      <c r="K9" s="90" t="n">
        <v>-26286000</v>
      </c>
      <c r="L9" s="90" t="n">
        <v>-9214225</v>
      </c>
      <c r="M9" s="90" t="n">
        <v>-9214225</v>
      </c>
      <c r="N9" s="90" t="n">
        <v>-9214225</v>
      </c>
      <c r="O9" s="90" t="n">
        <v>-9214225</v>
      </c>
      <c r="P9" s="90" t="n">
        <v>-36856900</v>
      </c>
      <c r="Q9" s="90" t="n">
        <v>-12994746.25</v>
      </c>
      <c r="R9" s="90" t="n">
        <v>-12994746.25</v>
      </c>
      <c r="S9" s="90" t="n">
        <v>-12994746.25</v>
      </c>
      <c r="T9" s="90" t="n">
        <v>-12994746.25</v>
      </c>
      <c r="U9" s="90" t="n">
        <v>-51978985.00000001</v>
      </c>
      <c r="V9" s="90" t="n">
        <v>-18124674.84375</v>
      </c>
      <c r="W9" s="90" t="n">
        <v>-18124674.84375</v>
      </c>
      <c r="X9" s="90" t="n">
        <v>-18124674.84375</v>
      </c>
      <c r="Y9" s="90" t="n">
        <v>-18124674.84375</v>
      </c>
      <c r="Z9" s="90" t="n">
        <v>-72498699.375</v>
      </c>
      <c r="AA9" s="90" t="n">
        <v>-23581147.6875</v>
      </c>
      <c r="AB9" s="90" t="n">
        <v>-23581147.6875</v>
      </c>
      <c r="AC9" s="90" t="n">
        <v>-23581147.6875</v>
      </c>
      <c r="AD9" s="90" t="n">
        <v>-23581147.6875</v>
      </c>
      <c r="AE9" s="90" t="n">
        <v>-94324590.75</v>
      </c>
      <c r="AF9" s="90" t="n">
        <v>-30528636.46664063</v>
      </c>
      <c r="AG9" s="90" t="n">
        <v>-30528636.46664063</v>
      </c>
      <c r="AH9" s="90" t="n">
        <v>-30528636.46664063</v>
      </c>
      <c r="AI9" s="90" t="n">
        <v>-30528636.46664063</v>
      </c>
      <c r="AJ9" s="90" t="n">
        <v>-122114545.8665625</v>
      </c>
      <c r="AK9" s="90" t="n">
        <v>-38810381.15388673</v>
      </c>
      <c r="AL9" s="90" t="n">
        <v>-38810381.15388673</v>
      </c>
      <c r="AM9" s="90" t="n">
        <v>-38810381.15388673</v>
      </c>
      <c r="AN9" s="90" t="n">
        <v>-38810381.15388673</v>
      </c>
      <c r="AO9" s="90" t="n">
        <v>-155241524.6155469</v>
      </c>
      <c r="AP9" s="90" t="n">
        <v>-578421245.6071094</v>
      </c>
    </row>
    <row r="10">
      <c r="A10" s="8" t="inlineStr">
        <is>
          <t>勾稽校验 Check (应=0)</t>
        </is>
      </c>
      <c r="B10" s="87" t="n">
        <v>-500000</v>
      </c>
      <c r="C10" s="87" t="n">
        <v>-500000</v>
      </c>
      <c r="D10" s="87" t="n">
        <v>-500000</v>
      </c>
      <c r="E10" s="87" t="n">
        <v>-500000</v>
      </c>
      <c r="F10" s="88" t="n">
        <v>-2000000</v>
      </c>
      <c r="G10" s="87" t="n">
        <v>10548500</v>
      </c>
      <c r="H10" s="87" t="n">
        <v>-750000</v>
      </c>
      <c r="I10" s="87" t="n">
        <v>-750000</v>
      </c>
      <c r="J10" s="87" t="n">
        <v>-750000</v>
      </c>
      <c r="K10" s="88" t="n">
        <v>8298500</v>
      </c>
      <c r="L10" s="87" t="n">
        <v>-3392725</v>
      </c>
      <c r="M10" s="87" t="n">
        <v>14071775</v>
      </c>
      <c r="N10" s="87" t="n">
        <v>-1250000</v>
      </c>
      <c r="O10" s="87" t="n">
        <v>-1250000</v>
      </c>
      <c r="P10" s="88" t="n">
        <v>8179050</v>
      </c>
      <c r="Q10" s="87" t="n">
        <v>-5030521.250000002</v>
      </c>
      <c r="R10" s="87" t="n">
        <v>-5030521.250000002</v>
      </c>
      <c r="S10" s="87" t="n">
        <v>18862153.75</v>
      </c>
      <c r="T10" s="87" t="n">
        <v>-2000000</v>
      </c>
      <c r="U10" s="88" t="n">
        <v>6801111.249999996</v>
      </c>
      <c r="V10" s="87" t="n">
        <v>-7129928.593749998</v>
      </c>
      <c r="W10" s="87" t="n">
        <v>-7129928.593749998</v>
      </c>
      <c r="X10" s="87" t="n">
        <v>-7129928.593749998</v>
      </c>
      <c r="Y10" s="87" t="n">
        <v>25854310.15625001</v>
      </c>
      <c r="Z10" s="88" t="n">
        <v>4464524.375000015</v>
      </c>
      <c r="AA10" s="87" t="n">
        <v>-8456472.84375</v>
      </c>
      <c r="AB10" s="87" t="n">
        <v>-8456472.84375</v>
      </c>
      <c r="AC10" s="87" t="n">
        <v>-8456472.84375</v>
      </c>
      <c r="AD10" s="87" t="n">
        <v>-8456472.84375</v>
      </c>
      <c r="AE10" s="88" t="n">
        <v>-33825891.375</v>
      </c>
      <c r="AF10" s="87" t="n">
        <v>29970062.90835937</v>
      </c>
      <c r="AG10" s="87" t="n">
        <v>-10697488.77914063</v>
      </c>
      <c r="AH10" s="87" t="n">
        <v>-10697488.77914063</v>
      </c>
      <c r="AI10" s="87" t="n">
        <v>-10697488.77914063</v>
      </c>
      <c r="AJ10" s="88" t="n">
        <v>-2122403.429062501</v>
      </c>
      <c r="AK10" s="87" t="n">
        <v>-18979233.46638673</v>
      </c>
      <c r="AL10" s="87" t="n">
        <v>40514209.59611327</v>
      </c>
      <c r="AM10" s="87" t="n">
        <v>-12781744.6872461</v>
      </c>
      <c r="AN10" s="87" t="n">
        <v>-12781744.6872461</v>
      </c>
      <c r="AO10" s="88" t="n">
        <v>-4028513.244765662</v>
      </c>
      <c r="AP10" s="89" t="n">
        <v>-14233622.42382815</v>
      </c>
    </row>
    <row r="11">
      <c r="A11" s="27" t="inlineStr">
        <is>
          <t>研发相关成本参考（已计入COGS或G&amp;A，非重复）</t>
        </is>
      </c>
      <c r="B11" s="83" t="n">
        <v>0</v>
      </c>
      <c r="C11" s="83" t="n">
        <v>0</v>
      </c>
      <c r="D11" s="83" t="n">
        <v>0</v>
      </c>
      <c r="E11" s="83" t="n">
        <v>0</v>
      </c>
      <c r="F11" s="29" t="n"/>
      <c r="G11" s="83" t="n">
        <v>0</v>
      </c>
      <c r="H11" s="83" t="n">
        <v>0</v>
      </c>
      <c r="I11" s="83" t="n">
        <v>0</v>
      </c>
      <c r="J11" s="83" t="n">
        <v>0</v>
      </c>
      <c r="K11" s="29" t="n"/>
      <c r="L11" s="83" t="n">
        <v>0</v>
      </c>
      <c r="M11" s="83" t="n">
        <v>0</v>
      </c>
      <c r="N11" s="83" t="n">
        <v>0</v>
      </c>
      <c r="O11" s="83" t="n">
        <v>0</v>
      </c>
      <c r="P11" s="29" t="n"/>
      <c r="Q11" s="83" t="n">
        <v>0</v>
      </c>
      <c r="R11" s="83" t="n">
        <v>0</v>
      </c>
      <c r="S11" s="83" t="n">
        <v>0</v>
      </c>
      <c r="T11" s="83" t="n">
        <v>0</v>
      </c>
      <c r="U11" s="29" t="n"/>
      <c r="V11" s="83" t="n">
        <v>0</v>
      </c>
      <c r="W11" s="83" t="n">
        <v>0</v>
      </c>
      <c r="X11" s="83" t="n">
        <v>0</v>
      </c>
      <c r="Y11" s="83" t="n">
        <v>0</v>
      </c>
      <c r="Z11" s="29" t="n"/>
      <c r="AA11" s="83" t="n">
        <v>0</v>
      </c>
      <c r="AB11" s="83" t="n">
        <v>0</v>
      </c>
      <c r="AC11" s="83" t="n">
        <v>0</v>
      </c>
      <c r="AD11" s="83" t="n">
        <v>0</v>
      </c>
      <c r="AE11" s="29" t="n"/>
      <c r="AF11" s="83" t="n">
        <v>0</v>
      </c>
      <c r="AG11" s="83" t="n">
        <v>0</v>
      </c>
      <c r="AH11" s="83" t="n">
        <v>0</v>
      </c>
      <c r="AI11" s="83" t="n">
        <v>0</v>
      </c>
      <c r="AJ11" s="29" t="n"/>
      <c r="AK11" s="83" t="n">
        <v>0</v>
      </c>
      <c r="AL11" s="83" t="n">
        <v>0</v>
      </c>
      <c r="AM11" s="83" t="n">
        <v>0</v>
      </c>
      <c r="AN11" s="83" t="n">
        <v>0</v>
      </c>
      <c r="AO11" s="29" t="n"/>
      <c r="AP11" s="29" t="n"/>
    </row>
    <row r="12">
      <c r="A12" s="21" t="inlineStr">
        <is>
          <t>Token/推理成本 (在COGS，100%研发相关)</t>
        </is>
      </c>
      <c r="B12" s="84" t="n">
        <v>0</v>
      </c>
      <c r="C12" s="84" t="n">
        <v>0</v>
      </c>
      <c r="D12" s="84" t="n">
        <v>0</v>
      </c>
      <c r="E12" s="84" t="n">
        <v>0</v>
      </c>
      <c r="F12" s="88" t="n">
        <v>0</v>
      </c>
      <c r="G12" s="84" t="n">
        <v>-4212000</v>
      </c>
      <c r="H12" s="84" t="n">
        <v>-7722000</v>
      </c>
      <c r="I12" s="84" t="n">
        <v>-10951200</v>
      </c>
      <c r="J12" s="84" t="n">
        <v>-14040000</v>
      </c>
      <c r="K12" s="88" t="n">
        <v>-36925200</v>
      </c>
      <c r="L12" s="84" t="n">
        <v>-5745908.609999999</v>
      </c>
      <c r="M12" s="84" t="n">
        <v>-11140043.5575</v>
      </c>
      <c r="N12" s="84" t="n">
        <v>-13771309.5</v>
      </c>
      <c r="O12" s="84" t="n">
        <v>-16302423.4425</v>
      </c>
      <c r="P12" s="88" t="n">
        <v>-46959685.11</v>
      </c>
      <c r="Q12" s="84" t="n">
        <v>-10723407.318</v>
      </c>
      <c r="R12" s="84" t="n">
        <v>-17705847.5685</v>
      </c>
      <c r="S12" s="84" t="n">
        <v>-20259123.3</v>
      </c>
      <c r="T12" s="84" t="n">
        <v>-22725046.8315</v>
      </c>
      <c r="U12" s="88" t="n">
        <v>-71413425.01800001</v>
      </c>
      <c r="V12" s="84" t="n">
        <v>-14167000.224</v>
      </c>
      <c r="W12" s="84" t="n">
        <v>-20179811.808</v>
      </c>
      <c r="X12" s="84" t="n">
        <v>-22232901.6</v>
      </c>
      <c r="Y12" s="84" t="n">
        <v>-24217990.992</v>
      </c>
      <c r="Z12" s="88" t="n">
        <v>-80797704.624</v>
      </c>
      <c r="AA12" s="84" t="n">
        <v>-18701351.8848</v>
      </c>
      <c r="AB12" s="84" t="n">
        <v>-23973230.3616</v>
      </c>
      <c r="AC12" s="84" t="n">
        <v>-25877180.16</v>
      </c>
      <c r="AD12" s="84" t="n">
        <v>-27716358.7584</v>
      </c>
      <c r="AE12" s="88" t="n">
        <v>-96268121.16480002</v>
      </c>
      <c r="AF12" s="84" t="n">
        <v>-19532265.48</v>
      </c>
      <c r="AG12" s="84" t="n">
        <v>-23172198.66</v>
      </c>
      <c r="AH12" s="84" t="n">
        <v>-24689480.4</v>
      </c>
      <c r="AI12" s="84" t="n">
        <v>-26151988.59</v>
      </c>
      <c r="AJ12" s="88" t="n">
        <v>-93545933.13</v>
      </c>
      <c r="AK12" s="84" t="n">
        <v>-19291093.848</v>
      </c>
      <c r="AL12" s="84" t="n">
        <v>-22078876.716</v>
      </c>
      <c r="AM12" s="84" t="n">
        <v>-23427682.2</v>
      </c>
      <c r="AN12" s="84" t="n">
        <v>-24725276.784</v>
      </c>
      <c r="AO12" s="88" t="n">
        <v>-89522929.54800001</v>
      </c>
      <c r="AP12" s="89" t="n">
        <v>-515432998.5948</v>
      </c>
    </row>
    <row r="13">
      <c r="A13" s="23" t="inlineStr">
        <is>
          <t>服务器/基础设施 (在COGS，100%研发相关)</t>
        </is>
      </c>
      <c r="B13" s="87" t="n">
        <v>-180000</v>
      </c>
      <c r="C13" s="87" t="n">
        <v>-180000</v>
      </c>
      <c r="D13" s="87" t="n">
        <v>-180000</v>
      </c>
      <c r="E13" s="87" t="n">
        <v>-180000</v>
      </c>
      <c r="F13" s="88" t="n">
        <v>-720000</v>
      </c>
      <c r="G13" s="87" t="n">
        <v>-1192500</v>
      </c>
      <c r="H13" s="87" t="n">
        <v>-2036250</v>
      </c>
      <c r="I13" s="87" t="n">
        <v>-2812500</v>
      </c>
      <c r="J13" s="87" t="n">
        <v>-3555000</v>
      </c>
      <c r="K13" s="88" t="n">
        <v>-9596250</v>
      </c>
      <c r="L13" s="87" t="n">
        <v>-3251375.999999999</v>
      </c>
      <c r="M13" s="87" t="n">
        <v>-6106767</v>
      </c>
      <c r="N13" s="87" t="n">
        <v>-7595100</v>
      </c>
      <c r="O13" s="87" t="n">
        <v>-9025683</v>
      </c>
      <c r="P13" s="88" t="n">
        <v>-25978926</v>
      </c>
      <c r="Q13" s="87" t="n">
        <v>-9180720.000000002</v>
      </c>
      <c r="R13" s="87" t="n">
        <v>-15018390</v>
      </c>
      <c r="S13" s="87" t="n">
        <v>-17368200</v>
      </c>
      <c r="T13" s="87" t="n">
        <v>-19634310</v>
      </c>
      <c r="U13" s="88" t="n">
        <v>-61201620</v>
      </c>
      <c r="V13" s="87" t="n">
        <v>-16119792</v>
      </c>
      <c r="W13" s="87" t="n">
        <v>-22892349</v>
      </c>
      <c r="X13" s="87" t="n">
        <v>-25490340</v>
      </c>
      <c r="Y13" s="87" t="n">
        <v>-27997581</v>
      </c>
      <c r="Z13" s="88" t="n">
        <v>-92500062</v>
      </c>
      <c r="AA13" s="87" t="n">
        <v>-22208904</v>
      </c>
      <c r="AB13" s="87" t="n">
        <v>-28542468</v>
      </c>
      <c r="AC13" s="87" t="n">
        <v>-31105800</v>
      </c>
      <c r="AD13" s="87" t="n">
        <v>-33577632.00000001</v>
      </c>
      <c r="AE13" s="88" t="n">
        <v>-115434804</v>
      </c>
      <c r="AF13" s="87" t="n">
        <v>-25705465.2</v>
      </c>
      <c r="AG13" s="87" t="n">
        <v>-30725753.4</v>
      </c>
      <c r="AH13" s="87" t="n">
        <v>-33078150</v>
      </c>
      <c r="AI13" s="87" t="n">
        <v>-35342121.59999999</v>
      </c>
      <c r="AJ13" s="88" t="n">
        <v>-124851490.2</v>
      </c>
      <c r="AK13" s="87" t="n">
        <v>-26761900.8</v>
      </c>
      <c r="AL13" s="87" t="n">
        <v>-30858393.6</v>
      </c>
      <c r="AM13" s="87" t="n">
        <v>-33016800</v>
      </c>
      <c r="AN13" s="87" t="n">
        <v>-35091206.40000001</v>
      </c>
      <c r="AO13" s="88" t="n">
        <v>-125728300.8</v>
      </c>
      <c r="AP13" s="89" t="n">
        <v>-556011453</v>
      </c>
    </row>
    <row r="14">
      <c r="A14" s="21" t="inlineStr">
        <is>
          <t>研发设施分摊 (在G&amp;A，按研发人数占比)</t>
        </is>
      </c>
      <c r="B14" s="84" t="n">
        <v>507600</v>
      </c>
      <c r="C14" s="84" t="n">
        <v>507600</v>
      </c>
      <c r="D14" s="84" t="n">
        <v>507600</v>
      </c>
      <c r="E14" s="84" t="n">
        <v>507600</v>
      </c>
      <c r="F14" s="88" t="n">
        <v>2030400</v>
      </c>
      <c r="G14" s="84" t="n">
        <v>648600</v>
      </c>
      <c r="H14" s="84" t="n">
        <v>648600</v>
      </c>
      <c r="I14" s="84" t="n">
        <v>648600</v>
      </c>
      <c r="J14" s="84" t="n">
        <v>648600</v>
      </c>
      <c r="K14" s="88" t="n">
        <v>2594400</v>
      </c>
      <c r="L14" s="84" t="n">
        <v>817800</v>
      </c>
      <c r="M14" s="84" t="n">
        <v>817800</v>
      </c>
      <c r="N14" s="84" t="n">
        <v>817800</v>
      </c>
      <c r="O14" s="84" t="n">
        <v>817800</v>
      </c>
      <c r="P14" s="88" t="n">
        <v>3271200</v>
      </c>
      <c r="Q14" s="84" t="n">
        <v>1043400</v>
      </c>
      <c r="R14" s="84" t="n">
        <v>1043400</v>
      </c>
      <c r="S14" s="84" t="n">
        <v>1043400</v>
      </c>
      <c r="T14" s="84" t="n">
        <v>1043400</v>
      </c>
      <c r="U14" s="88" t="n">
        <v>4173600</v>
      </c>
      <c r="V14" s="84" t="n">
        <v>1339500</v>
      </c>
      <c r="W14" s="84" t="n">
        <v>1339500</v>
      </c>
      <c r="X14" s="84" t="n">
        <v>1339500</v>
      </c>
      <c r="Y14" s="84" t="n">
        <v>1339500</v>
      </c>
      <c r="Z14" s="88" t="n">
        <v>5358000</v>
      </c>
      <c r="AA14" s="84" t="n">
        <v>1692000</v>
      </c>
      <c r="AB14" s="84" t="n">
        <v>1692000</v>
      </c>
      <c r="AC14" s="84" t="n">
        <v>1692000</v>
      </c>
      <c r="AD14" s="84" t="n">
        <v>1692000</v>
      </c>
      <c r="AE14" s="88" t="n">
        <v>6768000</v>
      </c>
      <c r="AF14" s="84" t="n">
        <v>2157300</v>
      </c>
      <c r="AG14" s="84" t="n">
        <v>2157300</v>
      </c>
      <c r="AH14" s="84" t="n">
        <v>2157300</v>
      </c>
      <c r="AI14" s="84" t="n">
        <v>2157300</v>
      </c>
      <c r="AJ14" s="88" t="n">
        <v>8629200</v>
      </c>
      <c r="AK14" s="84" t="n">
        <v>2749500</v>
      </c>
      <c r="AL14" s="84" t="n">
        <v>2749500</v>
      </c>
      <c r="AM14" s="84" t="n">
        <v>2749500</v>
      </c>
      <c r="AN14" s="84" t="n">
        <v>2749500</v>
      </c>
      <c r="AO14" s="88" t="n">
        <v>10998000</v>
      </c>
      <c r="AP14" s="89" t="n">
        <v>43822800</v>
      </c>
    </row>
    <row r="15">
      <c r="A15" s="23" t="inlineStr">
        <is>
          <t>研发AI预算分摊 (在G&amp;A，按研发人数占比)</t>
        </is>
      </c>
      <c r="B15" s="87" t="n">
        <v>162000</v>
      </c>
      <c r="C15" s="87" t="n">
        <v>162000</v>
      </c>
      <c r="D15" s="87" t="n">
        <v>162000</v>
      </c>
      <c r="E15" s="87" t="n">
        <v>162000</v>
      </c>
      <c r="F15" s="88" t="n">
        <v>648000</v>
      </c>
      <c r="G15" s="87" t="n">
        <v>207000</v>
      </c>
      <c r="H15" s="87" t="n">
        <v>207000</v>
      </c>
      <c r="I15" s="87" t="n">
        <v>207000</v>
      </c>
      <c r="J15" s="87" t="n">
        <v>207000</v>
      </c>
      <c r="K15" s="88" t="n">
        <v>828000</v>
      </c>
      <c r="L15" s="87" t="n">
        <v>261000</v>
      </c>
      <c r="M15" s="87" t="n">
        <v>261000</v>
      </c>
      <c r="N15" s="87" t="n">
        <v>261000</v>
      </c>
      <c r="O15" s="87" t="n">
        <v>261000</v>
      </c>
      <c r="P15" s="88" t="n">
        <v>1044000</v>
      </c>
      <c r="Q15" s="87" t="n">
        <v>333000</v>
      </c>
      <c r="R15" s="87" t="n">
        <v>333000</v>
      </c>
      <c r="S15" s="87" t="n">
        <v>333000</v>
      </c>
      <c r="T15" s="87" t="n">
        <v>333000</v>
      </c>
      <c r="U15" s="88" t="n">
        <v>1332000</v>
      </c>
      <c r="V15" s="87" t="n">
        <v>427500</v>
      </c>
      <c r="W15" s="87" t="n">
        <v>427500</v>
      </c>
      <c r="X15" s="87" t="n">
        <v>427500</v>
      </c>
      <c r="Y15" s="87" t="n">
        <v>427500</v>
      </c>
      <c r="Z15" s="88" t="n">
        <v>1710000</v>
      </c>
      <c r="AA15" s="87" t="n">
        <v>540000</v>
      </c>
      <c r="AB15" s="87" t="n">
        <v>540000</v>
      </c>
      <c r="AC15" s="87" t="n">
        <v>540000</v>
      </c>
      <c r="AD15" s="87" t="n">
        <v>540000</v>
      </c>
      <c r="AE15" s="88" t="n">
        <v>2160000</v>
      </c>
      <c r="AF15" s="87" t="n">
        <v>688500</v>
      </c>
      <c r="AG15" s="87" t="n">
        <v>688500</v>
      </c>
      <c r="AH15" s="87" t="n">
        <v>688500</v>
      </c>
      <c r="AI15" s="87" t="n">
        <v>688500</v>
      </c>
      <c r="AJ15" s="88" t="n">
        <v>2754000</v>
      </c>
      <c r="AK15" s="87" t="n">
        <v>877500</v>
      </c>
      <c r="AL15" s="87" t="n">
        <v>877500</v>
      </c>
      <c r="AM15" s="87" t="n">
        <v>877500</v>
      </c>
      <c r="AN15" s="87" t="n">
        <v>877500</v>
      </c>
      <c r="AO15" s="88" t="n">
        <v>3510000</v>
      </c>
      <c r="AP15" s="89" t="n">
        <v>13986000</v>
      </c>
    </row>
    <row r="16">
      <c r="A16" s="21" t="inlineStr">
        <is>
          <t>研发占OPEX比 R&amp;D / OPEX</t>
        </is>
      </c>
      <c r="B16" s="91" t="n">
        <v>0.7943102130346639</v>
      </c>
      <c r="C16" s="91" t="n">
        <v>0.7943102130346639</v>
      </c>
      <c r="D16" s="91" t="n">
        <v>0.7943102130346639</v>
      </c>
      <c r="E16" s="91" t="n">
        <v>0.6375203392995279</v>
      </c>
      <c r="F16" s="92" t="n">
        <v>0.09895162211714097</v>
      </c>
      <c r="G16" s="91" t="n">
        <v>0.2571894862080842</v>
      </c>
      <c r="H16" s="91" t="n">
        <v>0.2657325857335779</v>
      </c>
      <c r="I16" s="91" t="n">
        <v>0.3186044901350835</v>
      </c>
      <c r="J16" s="91" t="n">
        <v>0.3483049371145511</v>
      </c>
      <c r="K16" s="92" t="n">
        <v>0.1360377792348937</v>
      </c>
      <c r="L16" s="91" t="n">
        <v>0.4524075738907521</v>
      </c>
      <c r="M16" s="91" t="n">
        <v>0.1089283076932618</v>
      </c>
      <c r="N16" s="91" t="n">
        <v>0.18874836810667</v>
      </c>
      <c r="O16" s="91" t="n">
        <v>0.2334269407368093</v>
      </c>
      <c r="P16" s="92" t="n">
        <v>0.190745295042325</v>
      </c>
      <c r="Q16" s="91" t="n">
        <v>0.3663669427490807</v>
      </c>
      <c r="R16" s="91" t="n">
        <v>0.3563210180717754</v>
      </c>
      <c r="S16" s="91" t="n">
        <v>0.08110076964097994</v>
      </c>
      <c r="T16" s="91" t="n">
        <v>0.1470127776601946</v>
      </c>
      <c r="U16" s="92" t="n">
        <v>0.2690065314724132</v>
      </c>
      <c r="V16" s="91" t="n">
        <v>0.2580385418743325</v>
      </c>
      <c r="W16" s="91" t="n">
        <v>0.2901765349712616</v>
      </c>
      <c r="X16" s="91" t="n">
        <v>0.2901765349712616</v>
      </c>
      <c r="Y16" s="91" t="n">
        <v>0.06391969268243589</v>
      </c>
      <c r="Z16" s="92" t="n">
        <v>0.3752020870574898</v>
      </c>
      <c r="AA16" s="91" t="n">
        <v>0.2312761144044622</v>
      </c>
      <c r="AB16" s="91" t="n">
        <v>0.2312761144044622</v>
      </c>
      <c r="AC16" s="91" t="n">
        <v>0.2312761144044622</v>
      </c>
      <c r="AD16" s="91" t="n">
        <v>0.2312761144044622</v>
      </c>
      <c r="AE16" s="92" t="n">
        <v>0.4881574926907934</v>
      </c>
      <c r="AF16" s="91" t="n">
        <v>0.07485369789501062</v>
      </c>
      <c r="AG16" s="91" t="n">
        <v>0.2087206896173331</v>
      </c>
      <c r="AH16" s="91" t="n">
        <v>0.2087206896173331</v>
      </c>
      <c r="AI16" s="91" t="n">
        <v>0.2087206896173331</v>
      </c>
      <c r="AJ16" s="92" t="n">
        <v>0.6319786818825508</v>
      </c>
      <c r="AK16" s="91" t="n">
        <v>0.2653420020118628</v>
      </c>
      <c r="AL16" s="91" t="n">
        <v>0.06633550050296569</v>
      </c>
      <c r="AM16" s="91" t="n">
        <v>0.2008551344226783</v>
      </c>
      <c r="AN16" s="91" t="n">
        <v>0.2008551344226783</v>
      </c>
      <c r="AO16" s="92" t="n">
        <v>0.8034205376907132</v>
      </c>
      <c r="AP16" s="93" t="n">
        <v>2.99350002718832</v>
      </c>
    </row>
    <row r="19">
      <c r="A19" s="24" t="inlineStr">
        <is>
          <t>附注 Notes（基本假设与计算逻辑）</t>
        </is>
      </c>
    </row>
    <row r="20">
      <c r="A20" s="67" t="inlineStr">
        <is>
          <t>• 研发费用合计 = 研发薪酬 + 研发外包（与OPEX研发行、P&amp;L研发行对账，勾稽校验应=0）</t>
        </is>
      </c>
    </row>
    <row r="21">
      <c r="A21" s="67" t="inlineStr">
        <is>
          <t>• 研发薪酬 = 研发人数 × 月薪(35000 HKD × 薪酬通胀^年数) × 3个月</t>
        </is>
      </c>
    </row>
    <row r="22">
      <c r="A22" s="67" t="inlineStr">
        <is>
          <t>• 研发外包 = 假设页年度值 ÷ 4（美术/音频/QA）</t>
        </is>
      </c>
    </row>
    <row r="23">
      <c r="A23" s="67" t="inlineStr">
        <is>
          <t>• 以下为参考项（已计入COGS或G&amp;A，非重复）：</t>
        </is>
      </c>
    </row>
    <row r="24">
      <c r="A24" s="67" t="inlineStr">
        <is>
          <t>• Token/推理成本 = Aivilization DAU × Agent数 × 单Agent月成本 × 3（在COGS，100%研发相关）</t>
        </is>
      </c>
    </row>
    <row r="25">
      <c r="A25" s="67" t="inlineStr">
        <is>
          <t>• 服务器/基础设施 = (基础月费 + 每千DAU成本 × DAU) × 3（在COGS，100%研发相关）</t>
        </is>
      </c>
    </row>
    <row r="26">
      <c r="A26" s="67" t="inlineStr">
        <is>
          <t>• 设施分摊 = (房租+办公) × 研发人数占比（在G&amp;A）</t>
        </is>
      </c>
    </row>
    <row r="27">
      <c r="A27" s="67" t="inlineStr">
        <is>
          <t>• AI预算分摊 = AI预算 × 研发人数占比（在G&amp;A）</t>
        </is>
      </c>
    </row>
  </sheetData>
  <mergeCells count="18">
    <mergeCell ref="A24:F24"/>
    <mergeCell ref="AP2:AP3"/>
    <mergeCell ref="L2:P2"/>
    <mergeCell ref="A1:AP1"/>
    <mergeCell ref="B2:F2"/>
    <mergeCell ref="Q2:U2"/>
    <mergeCell ref="V2:Z2"/>
    <mergeCell ref="G2:K2"/>
    <mergeCell ref="A23:F23"/>
    <mergeCell ref="AA2:AE2"/>
    <mergeCell ref="A27:F27"/>
    <mergeCell ref="A22:F22"/>
    <mergeCell ref="AF2:AJ2"/>
    <mergeCell ref="AK2:AO2"/>
    <mergeCell ref="A26:F26"/>
    <mergeCell ref="A21:F21"/>
    <mergeCell ref="A20:F20"/>
    <mergeCell ref="A25:F25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>
  <sheetPr>
    <outlinePr summaryBelow="0" summaryRight="0"/>
    <pageSetUpPr/>
  </sheetPr>
  <dimension ref="A1:AP29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G8" sqref="G8"/>
    </sheetView>
  </sheetViews>
  <sheetFormatPr baseColWidth="8" defaultColWidth="9" defaultRowHeight="14"/>
  <cols>
    <col width="35.26953125" customWidth="1" min="1" max="1"/>
    <col width="10.6328125" customWidth="1" min="2" max="5"/>
    <col width="12.90625" customWidth="1" min="6" max="6"/>
    <col width="14" customWidth="1" min="7" max="15"/>
    <col width="15.1796875" customWidth="1" min="16" max="16"/>
    <col width="14" customWidth="1" min="17" max="20"/>
    <col width="15.1796875" customWidth="1" min="21" max="41"/>
    <col width="17.36328125" customWidth="1" min="42" max="42"/>
  </cols>
  <sheetData>
    <row r="1" ht="28" customHeight="1">
      <c r="A1" s="69" t="inlineStr">
        <is>
          <t>市场营销预算明细 Marketing Budget Detail  ·  国内+海外GTM（三情景加权）</t>
        </is>
      </c>
    </row>
    <row r="2" ht="18" customHeight="1">
      <c r="A2" s="15" t="n"/>
      <c r="B2" s="70" t="n">
        <v>2026</v>
      </c>
      <c r="G2" s="71" t="n">
        <v>2027</v>
      </c>
      <c r="L2" s="70" t="n">
        <v>2028</v>
      </c>
      <c r="Q2" s="71" t="n">
        <v>2029</v>
      </c>
      <c r="V2" s="70" t="n">
        <v>2030</v>
      </c>
      <c r="AA2" s="71" t="n">
        <v>2031</v>
      </c>
      <c r="AF2" s="70" t="n">
        <v>2032</v>
      </c>
      <c r="AK2" s="71" t="n">
        <v>2033</v>
      </c>
      <c r="AP2" s="68" t="inlineStr">
        <is>
          <t>总计</t>
        </is>
      </c>
    </row>
    <row r="3" ht="15" customHeight="1">
      <c r="A3" s="16" t="inlineStr">
        <is>
          <t>科目 \ 季度</t>
        </is>
      </c>
      <c r="B3" s="17" t="inlineStr">
        <is>
          <t>2026Q1</t>
        </is>
      </c>
      <c r="C3" s="17" t="inlineStr">
        <is>
          <t>2026Q2</t>
        </is>
      </c>
      <c r="D3" s="17" t="inlineStr">
        <is>
          <t>2026Q3</t>
        </is>
      </c>
      <c r="E3" s="17" t="inlineStr">
        <is>
          <t>2026Q4</t>
        </is>
      </c>
      <c r="F3" s="18" t="inlineStr">
        <is>
          <t>小计</t>
        </is>
      </c>
      <c r="G3" s="17" t="inlineStr">
        <is>
          <t>2027Q1</t>
        </is>
      </c>
      <c r="H3" s="17" t="inlineStr">
        <is>
          <t>2027Q2</t>
        </is>
      </c>
      <c r="I3" s="17" t="inlineStr">
        <is>
          <t>2027Q3</t>
        </is>
      </c>
      <c r="J3" s="17" t="inlineStr">
        <is>
          <t>2027Q4</t>
        </is>
      </c>
      <c r="K3" s="18" t="inlineStr">
        <is>
          <t>小计</t>
        </is>
      </c>
      <c r="L3" s="17" t="inlineStr">
        <is>
          <t>2028Q1</t>
        </is>
      </c>
      <c r="M3" s="17" t="inlineStr">
        <is>
          <t>2028Q2</t>
        </is>
      </c>
      <c r="N3" s="17" t="inlineStr">
        <is>
          <t>2028Q3</t>
        </is>
      </c>
      <c r="O3" s="17" t="inlineStr">
        <is>
          <t>2028Q4</t>
        </is>
      </c>
      <c r="P3" s="18" t="inlineStr">
        <is>
          <t>小计</t>
        </is>
      </c>
      <c r="Q3" s="17" t="inlineStr">
        <is>
          <t>2029Q1</t>
        </is>
      </c>
      <c r="R3" s="17" t="inlineStr">
        <is>
          <t>2029Q2</t>
        </is>
      </c>
      <c r="S3" s="17" t="inlineStr">
        <is>
          <t>2029Q3</t>
        </is>
      </c>
      <c r="T3" s="17" t="inlineStr">
        <is>
          <t>2029Q4</t>
        </is>
      </c>
      <c r="U3" s="18" t="inlineStr">
        <is>
          <t>小计</t>
        </is>
      </c>
      <c r="V3" s="17" t="inlineStr">
        <is>
          <t>2030Q1</t>
        </is>
      </c>
      <c r="W3" s="17" t="inlineStr">
        <is>
          <t>2030Q2</t>
        </is>
      </c>
      <c r="X3" s="17" t="inlineStr">
        <is>
          <t>2030Q3</t>
        </is>
      </c>
      <c r="Y3" s="17" t="inlineStr">
        <is>
          <t>2030Q4</t>
        </is>
      </c>
      <c r="Z3" s="18" t="inlineStr">
        <is>
          <t>小计</t>
        </is>
      </c>
      <c r="AA3" s="17" t="inlineStr">
        <is>
          <t>2031Q1</t>
        </is>
      </c>
      <c r="AB3" s="17" t="inlineStr">
        <is>
          <t>2031Q2</t>
        </is>
      </c>
      <c r="AC3" s="17" t="inlineStr">
        <is>
          <t>2031Q3</t>
        </is>
      </c>
      <c r="AD3" s="17" t="inlineStr">
        <is>
          <t>2031Q4</t>
        </is>
      </c>
      <c r="AE3" s="18" t="inlineStr">
        <is>
          <t>小计</t>
        </is>
      </c>
      <c r="AF3" s="17" t="inlineStr">
        <is>
          <t>2032Q1</t>
        </is>
      </c>
      <c r="AG3" s="17" t="inlineStr">
        <is>
          <t>2032Q2</t>
        </is>
      </c>
      <c r="AH3" s="17" t="inlineStr">
        <is>
          <t>2032Q3</t>
        </is>
      </c>
      <c r="AI3" s="17" t="inlineStr">
        <is>
          <t>2032Q4</t>
        </is>
      </c>
      <c r="AJ3" s="18" t="inlineStr">
        <is>
          <t>小计</t>
        </is>
      </c>
      <c r="AK3" s="17" t="inlineStr">
        <is>
          <t>2033Q1</t>
        </is>
      </c>
      <c r="AL3" s="17" t="inlineStr">
        <is>
          <t>2033Q2</t>
        </is>
      </c>
      <c r="AM3" s="17" t="inlineStr">
        <is>
          <t>2033Q3</t>
        </is>
      </c>
      <c r="AN3" s="17" t="inlineStr">
        <is>
          <t>2033Q4</t>
        </is>
      </c>
      <c r="AO3" s="18" t="inlineStr">
        <is>
          <t>小计</t>
        </is>
      </c>
      <c r="AP3" s="82" t="n"/>
    </row>
    <row r="4">
      <c r="A4" s="27" t="inlineStr">
        <is>
          <t>海外 GTM Overseas</t>
        </is>
      </c>
      <c r="B4" s="83" t="n">
        <v>0</v>
      </c>
      <c r="C4" s="83" t="n">
        <v>0</v>
      </c>
      <c r="D4" s="83" t="n">
        <v>0</v>
      </c>
      <c r="E4" s="83" t="n">
        <v>0</v>
      </c>
      <c r="F4" s="29" t="n"/>
      <c r="G4" s="83" t="n">
        <v>0</v>
      </c>
      <c r="H4" s="83" t="n">
        <v>0</v>
      </c>
      <c r="I4" s="83" t="n">
        <v>0</v>
      </c>
      <c r="J4" s="83" t="n">
        <v>0</v>
      </c>
      <c r="K4" s="29" t="n"/>
      <c r="L4" s="83" t="n">
        <v>0</v>
      </c>
      <c r="M4" s="83" t="n">
        <v>0</v>
      </c>
      <c r="N4" s="83" t="n">
        <v>0</v>
      </c>
      <c r="O4" s="83" t="n">
        <v>0</v>
      </c>
      <c r="P4" s="29" t="n"/>
      <c r="Q4" s="83" t="n">
        <v>0</v>
      </c>
      <c r="R4" s="83" t="n">
        <v>0</v>
      </c>
      <c r="S4" s="83" t="n">
        <v>0</v>
      </c>
      <c r="T4" s="83" t="n">
        <v>0</v>
      </c>
      <c r="U4" s="29" t="n"/>
      <c r="V4" s="83" t="n">
        <v>0</v>
      </c>
      <c r="W4" s="83" t="n">
        <v>0</v>
      </c>
      <c r="X4" s="83" t="n">
        <v>0</v>
      </c>
      <c r="Y4" s="83" t="n">
        <v>0</v>
      </c>
      <c r="Z4" s="29" t="n"/>
      <c r="AA4" s="83" t="n">
        <v>0</v>
      </c>
      <c r="AB4" s="83" t="n">
        <v>0</v>
      </c>
      <c r="AC4" s="83" t="n">
        <v>0</v>
      </c>
      <c r="AD4" s="83" t="n">
        <v>0</v>
      </c>
      <c r="AE4" s="29" t="n"/>
      <c r="AF4" s="83" t="n">
        <v>0</v>
      </c>
      <c r="AG4" s="83" t="n">
        <v>0</v>
      </c>
      <c r="AH4" s="83" t="n">
        <v>0</v>
      </c>
      <c r="AI4" s="83" t="n">
        <v>0</v>
      </c>
      <c r="AJ4" s="29" t="n"/>
      <c r="AK4" s="83" t="n">
        <v>0</v>
      </c>
      <c r="AL4" s="83" t="n">
        <v>0</v>
      </c>
      <c r="AM4" s="83" t="n">
        <v>0</v>
      </c>
      <c r="AN4" s="83" t="n">
        <v>0</v>
      </c>
      <c r="AO4" s="29" t="n"/>
      <c r="AP4" s="29" t="n"/>
    </row>
    <row r="5">
      <c r="A5" s="21" t="inlineStr">
        <is>
          <t>效果买量 Performance (UAC/FB Ads)</t>
        </is>
      </c>
      <c r="B5" s="84" t="n">
        <v>0</v>
      </c>
      <c r="C5" s="84" t="n">
        <v>0</v>
      </c>
      <c r="D5" s="84" t="n">
        <v>0</v>
      </c>
      <c r="E5" s="84" t="n">
        <v>0</v>
      </c>
      <c r="F5" s="88" t="n">
        <v>0</v>
      </c>
      <c r="G5" s="84" t="n">
        <v>2114147.5534179</v>
      </c>
      <c r="H5" s="84" t="n">
        <v>1585610.66506343</v>
      </c>
      <c r="I5" s="84" t="n">
        <v>1359094.85576865</v>
      </c>
      <c r="J5" s="84" t="n">
        <v>1542657.35576865</v>
      </c>
      <c r="K5" s="88">
        <f>SUM(G5:J5)</f>
        <v/>
      </c>
      <c r="L5" s="84" t="n">
        <v>5492762.73413868</v>
      </c>
      <c r="M5" s="84" t="n">
        <v>4119572.05060401</v>
      </c>
      <c r="N5" s="84" t="n">
        <v>3531061.75766058</v>
      </c>
      <c r="O5" s="84" t="n">
        <v>3674061.75766058</v>
      </c>
      <c r="P5" s="88">
        <f>SUM(L5:O5)</f>
        <v/>
      </c>
      <c r="Q5" s="84" t="n">
        <v>11796809.8575178</v>
      </c>
      <c r="R5" s="84" t="n">
        <v>8847607.39313837</v>
      </c>
      <c r="S5" s="84" t="n">
        <v>7583663.47983289</v>
      </c>
      <c r="T5" s="84" t="n">
        <v>7583663.47983289</v>
      </c>
      <c r="U5" s="88">
        <f>SUM(Q5:T5)</f>
        <v/>
      </c>
      <c r="V5" s="84" t="n">
        <v>14230609.5655791</v>
      </c>
      <c r="W5" s="84" t="n">
        <v>14230609.5655791</v>
      </c>
      <c r="X5" s="84" t="n">
        <v>14230609.5655791</v>
      </c>
      <c r="Y5" s="84" t="n">
        <v>14230609.5655791</v>
      </c>
      <c r="Z5" s="88">
        <f>SUM(V5:Y5)</f>
        <v/>
      </c>
      <c r="AA5" s="84" t="n">
        <v>22098779.3555715</v>
      </c>
      <c r="AB5" s="84" t="n">
        <v>22098779.3555715</v>
      </c>
      <c r="AC5" s="84" t="n">
        <v>22098779.3555715</v>
      </c>
      <c r="AD5" s="84" t="n">
        <v>22098779.3555715</v>
      </c>
      <c r="AE5" s="88">
        <f>SUM(AA5:AD5)</f>
        <v/>
      </c>
      <c r="AF5" s="84" t="n">
        <v>31265861.4258012</v>
      </c>
      <c r="AG5" s="84" t="n">
        <v>31265861.4258012</v>
      </c>
      <c r="AH5" s="84" t="n">
        <v>31265861.4258012</v>
      </c>
      <c r="AI5" s="84" t="n">
        <v>31265861.4258012</v>
      </c>
      <c r="AJ5" s="88">
        <f>SUM(AF5:AI5)</f>
        <v/>
      </c>
      <c r="AK5" s="84" t="n">
        <v>44355391.4873124</v>
      </c>
      <c r="AL5" s="84" t="n">
        <v>44355391.4873124</v>
      </c>
      <c r="AM5" s="84" t="n">
        <v>44355391.4873124</v>
      </c>
      <c r="AN5" s="84" t="n">
        <v>44355391.4873124</v>
      </c>
      <c r="AO5" s="88">
        <f>SUM(AK5:AN5)</f>
        <v/>
      </c>
      <c r="AP5" s="89">
        <f>SUM(B5:E5)+SUM(G5:J5)+SUM(L5:O5)+SUM(Q5:T5)+SUM(V5:Y5)+SUM(AA5:AD5)+SUM(AF5:AI5)+SUM(AK5:AN5)</f>
        <v/>
      </c>
    </row>
    <row r="6">
      <c r="A6" s="23" t="inlineStr">
        <is>
          <t>KOL / Influencer</t>
        </is>
      </c>
      <c r="B6" s="87" t="n">
        <v>0</v>
      </c>
      <c r="C6" s="87" t="n">
        <v>0</v>
      </c>
      <c r="D6" s="87" t="n">
        <v>0</v>
      </c>
      <c r="E6" s="87" t="n">
        <v>0</v>
      </c>
      <c r="F6" s="88" t="n">
        <v>0</v>
      </c>
      <c r="G6" s="87" t="n">
        <v>768780.9285156</v>
      </c>
      <c r="H6" s="87" t="n">
        <v>576585.6963867</v>
      </c>
      <c r="I6" s="87" t="n">
        <v>494216.3111886</v>
      </c>
      <c r="J6" s="87" t="n">
        <v>560966.3111886</v>
      </c>
      <c r="K6" s="88">
        <f>SUM(G6:J6)</f>
        <v/>
      </c>
      <c r="L6" s="87" t="n">
        <v>1997368.26695952</v>
      </c>
      <c r="M6" s="87" t="n">
        <v>1498026.20021964</v>
      </c>
      <c r="N6" s="87" t="n">
        <v>1284022.45733112</v>
      </c>
      <c r="O6" s="87" t="n">
        <v>1336022.45733112</v>
      </c>
      <c r="P6" s="88">
        <f>SUM(L6:O6)</f>
        <v/>
      </c>
      <c r="Q6" s="87" t="n">
        <v>4289749.03909739</v>
      </c>
      <c r="R6" s="87" t="n">
        <v>3217311.77932304</v>
      </c>
      <c r="S6" s="87" t="n">
        <v>2757695.81084832</v>
      </c>
      <c r="T6" s="87" t="n">
        <v>2757695.81084832</v>
      </c>
      <c r="U6" s="88">
        <f>SUM(Q6:T6)</f>
        <v/>
      </c>
      <c r="V6" s="87" t="n">
        <v>5174767.11475603</v>
      </c>
      <c r="W6" s="87" t="n">
        <v>5174767.11475603</v>
      </c>
      <c r="X6" s="87" t="n">
        <v>5174767.11475603</v>
      </c>
      <c r="Y6" s="87" t="n">
        <v>5174767.11475603</v>
      </c>
      <c r="Z6" s="88">
        <f>SUM(V6:Y6)</f>
        <v/>
      </c>
      <c r="AA6" s="87" t="n">
        <v>8035919.76566235</v>
      </c>
      <c r="AB6" s="87" t="n">
        <v>8035919.76566235</v>
      </c>
      <c r="AC6" s="87" t="n">
        <v>8035919.76566235</v>
      </c>
      <c r="AD6" s="87" t="n">
        <v>8035919.76566235</v>
      </c>
      <c r="AE6" s="88">
        <f>SUM(AA6:AD6)</f>
        <v/>
      </c>
      <c r="AF6" s="87" t="n">
        <v>11369404.1548368</v>
      </c>
      <c r="AG6" s="87" t="n">
        <v>11369404.1548368</v>
      </c>
      <c r="AH6" s="87" t="n">
        <v>11369404.1548368</v>
      </c>
      <c r="AI6" s="87" t="n">
        <v>11369404.1548368</v>
      </c>
      <c r="AJ6" s="88">
        <f>SUM(AF6:AI6)</f>
        <v/>
      </c>
      <c r="AK6" s="87" t="n">
        <v>16129233.2681136</v>
      </c>
      <c r="AL6" s="87" t="n">
        <v>16129233.2681136</v>
      </c>
      <c r="AM6" s="87" t="n">
        <v>16129233.2681136</v>
      </c>
      <c r="AN6" s="87" t="n">
        <v>16129233.2681136</v>
      </c>
      <c r="AO6" s="88">
        <f>SUM(AK6:AN6)</f>
        <v/>
      </c>
      <c r="AP6" s="89">
        <f>SUM(B6:E6)+SUM(G6:J6)+SUM(L6:O6)+SUM(Q6:T6)+SUM(V6:Y6)+SUM(AA6:AD6)+SUM(AF6:AI6)+SUM(AK6:AN6)</f>
        <v/>
      </c>
    </row>
    <row r="7">
      <c r="A7" s="21" t="inlineStr">
        <is>
          <t>品牌投放 Brand / PR</t>
        </is>
      </c>
      <c r="B7" s="84" t="n">
        <v>0</v>
      </c>
      <c r="C7" s="84" t="n">
        <v>0</v>
      </c>
      <c r="D7" s="84" t="n">
        <v>0</v>
      </c>
      <c r="E7" s="84" t="n">
        <v>0</v>
      </c>
      <c r="F7" s="88" t="n">
        <v>0</v>
      </c>
      <c r="G7" s="84" t="n">
        <v>384390.4642578</v>
      </c>
      <c r="H7" s="84" t="n">
        <v>288292.84819335</v>
      </c>
      <c r="I7" s="84" t="n">
        <v>247108.1555943</v>
      </c>
      <c r="J7" s="84" t="n">
        <v>280483.1555943</v>
      </c>
      <c r="K7" s="88">
        <f>SUM(G7:J7)</f>
        <v/>
      </c>
      <c r="L7" s="84" t="n">
        <v>998684.13347976</v>
      </c>
      <c r="M7" s="84" t="n">
        <v>749013.10010982</v>
      </c>
      <c r="N7" s="84" t="n">
        <v>642011.22866556</v>
      </c>
      <c r="O7" s="84" t="n">
        <v>668011.22866556</v>
      </c>
      <c r="P7" s="88">
        <f>SUM(L7:O7)</f>
        <v/>
      </c>
      <c r="Q7" s="84" t="n">
        <v>2144874.5195487</v>
      </c>
      <c r="R7" s="84" t="n">
        <v>1608655.88966152</v>
      </c>
      <c r="S7" s="84" t="n">
        <v>1378847.90542416</v>
      </c>
      <c r="T7" s="84" t="n">
        <v>1378847.90542416</v>
      </c>
      <c r="U7" s="88">
        <f>SUM(Q7:T7)</f>
        <v/>
      </c>
      <c r="V7" s="84" t="n">
        <v>2587383.55737802</v>
      </c>
      <c r="W7" s="84" t="n">
        <v>2587383.55737802</v>
      </c>
      <c r="X7" s="84" t="n">
        <v>2587383.55737802</v>
      </c>
      <c r="Y7" s="84" t="n">
        <v>2587383.55737802</v>
      </c>
      <c r="Z7" s="88">
        <f>SUM(V7:Y7)</f>
        <v/>
      </c>
      <c r="AA7" s="84" t="n">
        <v>4017959.88283118</v>
      </c>
      <c r="AB7" s="84" t="n">
        <v>4017959.88283118</v>
      </c>
      <c r="AC7" s="84" t="n">
        <v>4017959.88283118</v>
      </c>
      <c r="AD7" s="84" t="n">
        <v>4017959.88283118</v>
      </c>
      <c r="AE7" s="88">
        <f>SUM(AA7:AD7)</f>
        <v/>
      </c>
      <c r="AF7" s="84" t="n">
        <v>5684702.0774184</v>
      </c>
      <c r="AG7" s="84" t="n">
        <v>5684702.0774184</v>
      </c>
      <c r="AH7" s="84" t="n">
        <v>5684702.0774184</v>
      </c>
      <c r="AI7" s="84" t="n">
        <v>5684702.0774184</v>
      </c>
      <c r="AJ7" s="88">
        <f>SUM(AF7:AI7)</f>
        <v/>
      </c>
      <c r="AK7" s="84" t="n">
        <v>8064616.6340568</v>
      </c>
      <c r="AL7" s="84" t="n">
        <v>8064616.6340568</v>
      </c>
      <c r="AM7" s="84" t="n">
        <v>8064616.6340568</v>
      </c>
      <c r="AN7" s="84" t="n">
        <v>8064616.6340568</v>
      </c>
      <c r="AO7" s="88">
        <f>SUM(AK7:AN7)</f>
        <v/>
      </c>
      <c r="AP7" s="89">
        <f>SUM(B7:E7)+SUM(G7:J7)+SUM(L7:O7)+SUM(Q7:T7)+SUM(V7:Y7)+SUM(AA7:AD7)+SUM(AF7:AI7)+SUM(AK7:AN7)</f>
        <v/>
      </c>
    </row>
    <row r="8">
      <c r="A8" s="23" t="inlineStr">
        <is>
          <t>社区运营 Community / ASO</t>
        </is>
      </c>
      <c r="B8" s="87" t="n">
        <v>0</v>
      </c>
      <c r="C8" s="87" t="n">
        <v>0</v>
      </c>
      <c r="D8" s="87" t="n">
        <v>0</v>
      </c>
      <c r="E8" s="87" t="n">
        <v>0</v>
      </c>
      <c r="F8" s="88" t="n">
        <v>0</v>
      </c>
      <c r="G8" s="87" t="n">
        <v>384390.4642578</v>
      </c>
      <c r="H8" s="87" t="n">
        <v>288292.84819335</v>
      </c>
      <c r="I8" s="87" t="n">
        <v>247108.1555943</v>
      </c>
      <c r="J8" s="87" t="n">
        <v>280483.1555943</v>
      </c>
      <c r="K8" s="88">
        <f>SUM(G8:J8)</f>
        <v/>
      </c>
      <c r="L8" s="87" t="n">
        <v>998684.13347976</v>
      </c>
      <c r="M8" s="87" t="n">
        <v>749013.10010982</v>
      </c>
      <c r="N8" s="87" t="n">
        <v>642011.22866556</v>
      </c>
      <c r="O8" s="87" t="n">
        <v>668011.22866556</v>
      </c>
      <c r="P8" s="88">
        <f>SUM(L8:O8)</f>
        <v/>
      </c>
      <c r="Q8" s="87" t="n">
        <v>2144874.5195487</v>
      </c>
      <c r="R8" s="87" t="n">
        <v>1608655.88966152</v>
      </c>
      <c r="S8" s="87" t="n">
        <v>1378847.90542416</v>
      </c>
      <c r="T8" s="87" t="n">
        <v>1378847.90542416</v>
      </c>
      <c r="U8" s="88">
        <f>SUM(Q8:T8)</f>
        <v/>
      </c>
      <c r="V8" s="87" t="n">
        <v>2587383.55737802</v>
      </c>
      <c r="W8" s="87" t="n">
        <v>2587383.55737802</v>
      </c>
      <c r="X8" s="87" t="n">
        <v>2587383.55737802</v>
      </c>
      <c r="Y8" s="87" t="n">
        <v>2587383.55737802</v>
      </c>
      <c r="Z8" s="88">
        <f>SUM(V8:Y8)</f>
        <v/>
      </c>
      <c r="AA8" s="87" t="n">
        <v>4017959.88283118</v>
      </c>
      <c r="AB8" s="87" t="n">
        <v>4017959.88283118</v>
      </c>
      <c r="AC8" s="87" t="n">
        <v>4017959.88283118</v>
      </c>
      <c r="AD8" s="87" t="n">
        <v>4017959.88283118</v>
      </c>
      <c r="AE8" s="88">
        <f>SUM(AA8:AD8)</f>
        <v/>
      </c>
      <c r="AF8" s="87" t="n">
        <v>5684702.0774184</v>
      </c>
      <c r="AG8" s="87" t="n">
        <v>5684702.0774184</v>
      </c>
      <c r="AH8" s="87" t="n">
        <v>5684702.0774184</v>
      </c>
      <c r="AI8" s="87" t="n">
        <v>5684702.0774184</v>
      </c>
      <c r="AJ8" s="88">
        <f>SUM(AF8:AI8)</f>
        <v/>
      </c>
      <c r="AK8" s="87" t="n">
        <v>8064616.6340568</v>
      </c>
      <c r="AL8" s="87" t="n">
        <v>8064616.6340568</v>
      </c>
      <c r="AM8" s="87" t="n">
        <v>8064616.6340568</v>
      </c>
      <c r="AN8" s="87" t="n">
        <v>8064616.6340568</v>
      </c>
      <c r="AO8" s="88">
        <f>SUM(AK8:AN8)</f>
        <v/>
      </c>
      <c r="AP8" s="89">
        <f>SUM(B8:E8)+SUM(G8:J8)+SUM(L8:O8)+SUM(Q8:T8)+SUM(V8:Y8)+SUM(AA8:AD8)+SUM(AF8:AI8)+SUM(AK8:AN8)</f>
        <v/>
      </c>
    </row>
    <row r="9">
      <c r="A9" s="21" t="inlineStr">
        <is>
          <t>本地化 / 渠道推广 Localize</t>
        </is>
      </c>
      <c r="B9" s="84" t="n">
        <v>0</v>
      </c>
      <c r="C9" s="84" t="n">
        <v>0</v>
      </c>
      <c r="D9" s="84" t="n">
        <v>0</v>
      </c>
      <c r="E9" s="84" t="n">
        <v>0</v>
      </c>
      <c r="F9" s="88" t="n">
        <v>0</v>
      </c>
      <c r="G9" s="84" t="n">
        <v>192195.2321289</v>
      </c>
      <c r="H9" s="84" t="n">
        <v>144146.424096675</v>
      </c>
      <c r="I9" s="84" t="n">
        <v>123554.07779715</v>
      </c>
      <c r="J9" s="84" t="n">
        <v>140241.57779715</v>
      </c>
      <c r="K9" s="88">
        <f>SUM(G9:J9)</f>
        <v/>
      </c>
      <c r="L9" s="84" t="n">
        <v>499342.06673988</v>
      </c>
      <c r="M9" s="84" t="n">
        <v>374506.55005491</v>
      </c>
      <c r="N9" s="84" t="n">
        <v>321005.61433278</v>
      </c>
      <c r="O9" s="84" t="n">
        <v>334005.61433278</v>
      </c>
      <c r="P9" s="88">
        <f>SUM(L9:O9)</f>
        <v/>
      </c>
      <c r="Q9" s="84" t="n">
        <v>1072437.25977435</v>
      </c>
      <c r="R9" s="84" t="n">
        <v>804327.9448307609</v>
      </c>
      <c r="S9" s="84" t="n">
        <v>689423.952712081</v>
      </c>
      <c r="T9" s="84" t="n">
        <v>689423.952712081</v>
      </c>
      <c r="U9" s="88">
        <f>SUM(Q9:T9)</f>
        <v/>
      </c>
      <c r="V9" s="84" t="n">
        <v>1293691.77868901</v>
      </c>
      <c r="W9" s="84" t="n">
        <v>1293691.77868901</v>
      </c>
      <c r="X9" s="84" t="n">
        <v>1293691.77868901</v>
      </c>
      <c r="Y9" s="84" t="n">
        <v>1293691.77868901</v>
      </c>
      <c r="Z9" s="88">
        <f>SUM(V9:Y9)</f>
        <v/>
      </c>
      <c r="AA9" s="84" t="n">
        <v>2008979.94141559</v>
      </c>
      <c r="AB9" s="84" t="n">
        <v>2008979.94141559</v>
      </c>
      <c r="AC9" s="84" t="n">
        <v>2008979.94141559</v>
      </c>
      <c r="AD9" s="84" t="n">
        <v>2008979.94141559</v>
      </c>
      <c r="AE9" s="88">
        <f>SUM(AA9:AD9)</f>
        <v/>
      </c>
      <c r="AF9" s="84" t="n">
        <v>2842351.0387092</v>
      </c>
      <c r="AG9" s="84" t="n">
        <v>2842351.0387092</v>
      </c>
      <c r="AH9" s="84" t="n">
        <v>2842351.0387092</v>
      </c>
      <c r="AI9" s="84" t="n">
        <v>2842351.0387092</v>
      </c>
      <c r="AJ9" s="88">
        <f>SUM(AF9:AI9)</f>
        <v/>
      </c>
      <c r="AK9" s="84" t="n">
        <v>4032308.3170284</v>
      </c>
      <c r="AL9" s="84" t="n">
        <v>4032308.3170284</v>
      </c>
      <c r="AM9" s="84" t="n">
        <v>4032308.3170284</v>
      </c>
      <c r="AN9" s="84" t="n">
        <v>4032308.3170284</v>
      </c>
      <c r="AO9" s="88">
        <f>SUM(AK9:AN9)</f>
        <v/>
      </c>
      <c r="AP9" s="89">
        <f>SUM(B9:E9)+SUM(G9:J9)+SUM(L9:O9)+SUM(Q9:T9)+SUM(V9:Y9)+SUM(AA9:AD9)+SUM(AF9:AI9)+SUM(AK9:AN9)</f>
        <v/>
      </c>
    </row>
    <row r="10">
      <c r="A10" s="19" t="inlineStr">
        <is>
          <t>海外小计 Overseas Subtotal</t>
        </is>
      </c>
      <c r="B10" s="90" t="n">
        <v>0</v>
      </c>
      <c r="C10" s="90" t="n">
        <v>0</v>
      </c>
      <c r="D10" s="90" t="n">
        <v>0</v>
      </c>
      <c r="E10" s="90" t="n">
        <v>0</v>
      </c>
      <c r="F10" s="90" t="n">
        <v>0</v>
      </c>
      <c r="G10" s="90" t="n">
        <v>3843904.642578</v>
      </c>
      <c r="H10" s="90" t="n">
        <v>2882928.4819335</v>
      </c>
      <c r="I10" s="90" t="n">
        <v>2471081.555943</v>
      </c>
      <c r="J10" s="90" t="n">
        <v>2804831.555943</v>
      </c>
      <c r="K10" s="90">
        <f>SUM(G10:J10)</f>
        <v/>
      </c>
      <c r="L10" s="90" t="n">
        <v>9986841.3347976</v>
      </c>
      <c r="M10" s="90" t="n">
        <v>7490131.0010982</v>
      </c>
      <c r="N10" s="90" t="n">
        <v>6420112.2866556</v>
      </c>
      <c r="O10" s="90" t="n">
        <v>6680112.2866556</v>
      </c>
      <c r="P10" s="90">
        <f>SUM(L10:O10)</f>
        <v/>
      </c>
      <c r="Q10" s="90" t="n">
        <v>21448745.195487</v>
      </c>
      <c r="R10" s="90" t="n">
        <v>16086558.8966152</v>
      </c>
      <c r="S10" s="90" t="n">
        <v>13788479.0542416</v>
      </c>
      <c r="T10" s="90" t="n">
        <v>13788479.0542416</v>
      </c>
      <c r="U10" s="90">
        <f>SUM(Q10:T10)</f>
        <v/>
      </c>
      <c r="V10" s="90" t="n">
        <v>25873835.5737802</v>
      </c>
      <c r="W10" s="90" t="n">
        <v>25873835.5737802</v>
      </c>
      <c r="X10" s="90" t="n">
        <v>25873835.5737802</v>
      </c>
      <c r="Y10" s="90" t="n">
        <v>25873835.5737802</v>
      </c>
      <c r="Z10" s="90">
        <f>SUM(V10:Y10)</f>
        <v/>
      </c>
      <c r="AA10" s="90" t="n">
        <v>40179598.8283118</v>
      </c>
      <c r="AB10" s="90" t="n">
        <v>40179598.8283118</v>
      </c>
      <c r="AC10" s="90" t="n">
        <v>40179598.8283118</v>
      </c>
      <c r="AD10" s="90" t="n">
        <v>40179598.8283118</v>
      </c>
      <c r="AE10" s="90">
        <f>SUM(AA10:AD10)</f>
        <v/>
      </c>
      <c r="AF10" s="90" t="n">
        <v>56847020.7741839</v>
      </c>
      <c r="AG10" s="90" t="n">
        <v>56847020.7741839</v>
      </c>
      <c r="AH10" s="90" t="n">
        <v>56847020.7741839</v>
      </c>
      <c r="AI10" s="90" t="n">
        <v>56847020.7741839</v>
      </c>
      <c r="AJ10" s="90">
        <f>SUM(AF10:AI10)</f>
        <v/>
      </c>
      <c r="AK10" s="90" t="n">
        <v>80646166.34056801</v>
      </c>
      <c r="AL10" s="90" t="n">
        <v>80646166.34056801</v>
      </c>
      <c r="AM10" s="90" t="n">
        <v>80646166.34056801</v>
      </c>
      <c r="AN10" s="90" t="n">
        <v>80646166.34056801</v>
      </c>
      <c r="AO10" s="90">
        <f>SUM(AK10:AN10)</f>
        <v/>
      </c>
      <c r="AP10" s="90">
        <f>SUM(B10:E10)+SUM(G10:J10)+SUM(L10:O10)+SUM(Q10:T10)+SUM(V10:Y10)+SUM(AA10:AD10)+SUM(AF10:AI10)+SUM(AK10:AN10)</f>
        <v/>
      </c>
    </row>
    <row r="11">
      <c r="A11" s="27" t="inlineStr">
        <is>
          <t>国内 GTM China</t>
        </is>
      </c>
      <c r="B11" s="83" t="n">
        <v>0</v>
      </c>
      <c r="C11" s="83" t="n">
        <v>0</v>
      </c>
      <c r="D11" s="83" t="n">
        <v>0</v>
      </c>
      <c r="E11" s="83" t="n">
        <v>0</v>
      </c>
      <c r="F11" s="29" t="n"/>
      <c r="G11" s="83" t="n">
        <v>0</v>
      </c>
      <c r="H11" s="83" t="n">
        <v>0</v>
      </c>
      <c r="I11" s="83" t="n">
        <v>0</v>
      </c>
      <c r="J11" s="83" t="n">
        <v>0</v>
      </c>
      <c r="K11" s="29" t="n"/>
      <c r="L11" s="83" t="n">
        <v>0</v>
      </c>
      <c r="M11" s="83" t="n">
        <v>0</v>
      </c>
      <c r="N11" s="83" t="n">
        <v>0</v>
      </c>
      <c r="O11" s="83" t="n">
        <v>0</v>
      </c>
      <c r="P11" s="29" t="n"/>
      <c r="Q11" s="83" t="n">
        <v>0</v>
      </c>
      <c r="R11" s="83" t="n">
        <v>0</v>
      </c>
      <c r="S11" s="83" t="n">
        <v>0</v>
      </c>
      <c r="T11" s="83" t="n">
        <v>0</v>
      </c>
      <c r="U11" s="29" t="n"/>
      <c r="V11" s="83" t="n">
        <v>0</v>
      </c>
      <c r="W11" s="83" t="n">
        <v>0</v>
      </c>
      <c r="X11" s="83" t="n">
        <v>0</v>
      </c>
      <c r="Y11" s="83" t="n">
        <v>0</v>
      </c>
      <c r="Z11" s="29" t="n"/>
      <c r="AA11" s="83" t="n">
        <v>0</v>
      </c>
      <c r="AB11" s="83" t="n">
        <v>0</v>
      </c>
      <c r="AC11" s="83" t="n">
        <v>0</v>
      </c>
      <c r="AD11" s="83" t="n">
        <v>0</v>
      </c>
      <c r="AE11" s="29" t="n"/>
      <c r="AF11" s="83" t="n">
        <v>0</v>
      </c>
      <c r="AG11" s="83" t="n">
        <v>0</v>
      </c>
      <c r="AH11" s="83" t="n">
        <v>0</v>
      </c>
      <c r="AI11" s="83" t="n">
        <v>0</v>
      </c>
      <c r="AJ11" s="29" t="n"/>
      <c r="AK11" s="83" t="n">
        <v>0</v>
      </c>
      <c r="AL11" s="83" t="n">
        <v>0</v>
      </c>
      <c r="AM11" s="83" t="n">
        <v>0</v>
      </c>
      <c r="AN11" s="83" t="n">
        <v>0</v>
      </c>
      <c r="AO11" s="29" t="n"/>
      <c r="AP11" s="29" t="n"/>
    </row>
    <row r="12">
      <c r="A12" s="23" t="inlineStr">
        <is>
          <t>效果买量 Performance (巨量/腾讯)</t>
        </is>
      </c>
      <c r="B12" s="87" t="n">
        <v>0</v>
      </c>
      <c r="C12" s="87" t="n">
        <v>0</v>
      </c>
      <c r="D12" s="87" t="n">
        <v>0</v>
      </c>
      <c r="E12" s="87" t="n">
        <v>814000</v>
      </c>
      <c r="F12" s="88" t="n">
        <v>814000</v>
      </c>
      <c r="G12" s="87" t="n">
        <v>6914349.0937521</v>
      </c>
      <c r="H12" s="87" t="n">
        <v>5185761.82031408</v>
      </c>
      <c r="I12" s="87" t="n">
        <v>4444938.70312635</v>
      </c>
      <c r="J12" s="87" t="n">
        <v>5086376.20312635</v>
      </c>
      <c r="K12" s="88">
        <f>SUM(G12:J12)</f>
        <v/>
      </c>
      <c r="L12" s="87" t="n">
        <v>15063615.5031793</v>
      </c>
      <c r="M12" s="87" t="n">
        <v>11297711.6273845</v>
      </c>
      <c r="N12" s="87" t="n">
        <v>9683752.82347242</v>
      </c>
      <c r="O12" s="87" t="n">
        <v>10090752.8234724</v>
      </c>
      <c r="P12" s="88">
        <f>SUM(L12:O12)</f>
        <v/>
      </c>
      <c r="Q12" s="87" t="n">
        <v>28137076.138711</v>
      </c>
      <c r="R12" s="87" t="n">
        <v>21102807.1040333</v>
      </c>
      <c r="S12" s="87" t="n">
        <v>18088120.3748857</v>
      </c>
      <c r="T12" s="87" t="n">
        <v>18088120.3748857</v>
      </c>
      <c r="U12" s="88">
        <f>SUM(Q12:T12)</f>
        <v/>
      </c>
      <c r="V12" s="87" t="n">
        <v>29705334.9068127</v>
      </c>
      <c r="W12" s="87" t="n">
        <v>29705334.9068127</v>
      </c>
      <c r="X12" s="87" t="n">
        <v>29705334.9068127</v>
      </c>
      <c r="Y12" s="87" t="n">
        <v>29705334.9068127</v>
      </c>
      <c r="Z12" s="88">
        <f>SUM(V12:Y12)</f>
        <v/>
      </c>
      <c r="AA12" s="87" t="n">
        <v>41971678.0804604</v>
      </c>
      <c r="AB12" s="87" t="n">
        <v>41971678.0804604</v>
      </c>
      <c r="AC12" s="87" t="n">
        <v>41971678.0804604</v>
      </c>
      <c r="AD12" s="87" t="n">
        <v>41971678.0804604</v>
      </c>
      <c r="AE12" s="88">
        <f>SUM(AA12:AD12)</f>
        <v/>
      </c>
      <c r="AF12" s="87" t="n">
        <v>52944128.00226</v>
      </c>
      <c r="AG12" s="87" t="n">
        <v>52944128.00226</v>
      </c>
      <c r="AH12" s="87" t="n">
        <v>52944128.00226</v>
      </c>
      <c r="AI12" s="87" t="n">
        <v>52944128.00226</v>
      </c>
      <c r="AJ12" s="88">
        <f>SUM(AF12:AI12)</f>
        <v/>
      </c>
      <c r="AK12" s="87" t="n">
        <v>66533087.2309686</v>
      </c>
      <c r="AL12" s="87" t="n">
        <v>66533087.2309686</v>
      </c>
      <c r="AM12" s="87" t="n">
        <v>66533087.2309686</v>
      </c>
      <c r="AN12" s="87" t="n">
        <v>66533087.2309686</v>
      </c>
      <c r="AO12" s="88">
        <f>SUM(AK12:AN12)</f>
        <v/>
      </c>
      <c r="AP12" s="89">
        <f>SUM(B12:E12)+SUM(G12:J12)+SUM(L12:O12)+SUM(Q12:T12)+SUM(V12:Y12)+SUM(AA12:AD12)+SUM(AF12:AI12)+SUM(AK12:AN12)</f>
        <v/>
      </c>
    </row>
    <row r="13">
      <c r="A13" s="21" t="inlineStr">
        <is>
          <t>KOL / 达人</t>
        </is>
      </c>
      <c r="B13" s="84" t="n">
        <v>0</v>
      </c>
      <c r="C13" s="84" t="n">
        <v>0</v>
      </c>
      <c r="D13" s="84" t="n">
        <v>0</v>
      </c>
      <c r="E13" s="84" t="n">
        <v>296000</v>
      </c>
      <c r="F13" s="88" t="n">
        <v>296000</v>
      </c>
      <c r="G13" s="84" t="n">
        <v>2514308.7613644</v>
      </c>
      <c r="H13" s="84" t="n">
        <v>1885731.5710233</v>
      </c>
      <c r="I13" s="84" t="n">
        <v>1616341.3465914</v>
      </c>
      <c r="J13" s="84" t="n">
        <v>1849591.3465914</v>
      </c>
      <c r="K13" s="88">
        <f>SUM(G13:J13)</f>
        <v/>
      </c>
      <c r="L13" s="84" t="n">
        <v>5477678.36479248</v>
      </c>
      <c r="M13" s="84" t="n">
        <v>4108258.77359436</v>
      </c>
      <c r="N13" s="84" t="n">
        <v>3521364.66308088</v>
      </c>
      <c r="O13" s="84" t="n">
        <v>3669364.66308088</v>
      </c>
      <c r="P13" s="88">
        <f>SUM(L13:O13)</f>
        <v/>
      </c>
      <c r="Q13" s="84" t="n">
        <v>10231664.0504404</v>
      </c>
      <c r="R13" s="84" t="n">
        <v>7673748.03783028</v>
      </c>
      <c r="S13" s="84" t="n">
        <v>6577498.31814024</v>
      </c>
      <c r="T13" s="84" t="n">
        <v>6577498.31814024</v>
      </c>
      <c r="U13" s="88">
        <f>SUM(Q13:T13)</f>
        <v/>
      </c>
      <c r="V13" s="84" t="n">
        <v>10801939.9661137</v>
      </c>
      <c r="W13" s="84" t="n">
        <v>10801939.9661137</v>
      </c>
      <c r="X13" s="84" t="n">
        <v>10801939.9661137</v>
      </c>
      <c r="Y13" s="84" t="n">
        <v>10801939.9661137</v>
      </c>
      <c r="Z13" s="88">
        <f>SUM(V13:Y13)</f>
        <v/>
      </c>
      <c r="AA13" s="84" t="n">
        <v>15262428.3928947</v>
      </c>
      <c r="AB13" s="84" t="n">
        <v>15262428.3928947</v>
      </c>
      <c r="AC13" s="84" t="n">
        <v>15262428.3928947</v>
      </c>
      <c r="AD13" s="84" t="n">
        <v>15262428.3928947</v>
      </c>
      <c r="AE13" s="88">
        <f>SUM(AA13:AD13)</f>
        <v/>
      </c>
      <c r="AF13" s="84" t="n">
        <v>19252410.18264</v>
      </c>
      <c r="AG13" s="84" t="n">
        <v>19252410.18264</v>
      </c>
      <c r="AH13" s="84" t="n">
        <v>19252410.18264</v>
      </c>
      <c r="AI13" s="84" t="n">
        <v>19252410.18264</v>
      </c>
      <c r="AJ13" s="88">
        <f>SUM(AF13:AI13)</f>
        <v/>
      </c>
      <c r="AK13" s="84" t="n">
        <v>24193849.9021704</v>
      </c>
      <c r="AL13" s="84" t="n">
        <v>24193849.9021704</v>
      </c>
      <c r="AM13" s="84" t="n">
        <v>24193849.9021704</v>
      </c>
      <c r="AN13" s="84" t="n">
        <v>24193849.9021704</v>
      </c>
      <c r="AO13" s="88">
        <f>SUM(AK13:AN13)</f>
        <v/>
      </c>
      <c r="AP13" s="89">
        <f>SUM(B13:E13)+SUM(G13:J13)+SUM(L13:O13)+SUM(Q13:T13)+SUM(V13:Y13)+SUM(AA13:AD13)+SUM(AF13:AI13)+SUM(AK13:AN13)</f>
        <v/>
      </c>
    </row>
    <row r="14">
      <c r="A14" s="23" t="inlineStr">
        <is>
          <t>品牌投放 Brand / PR</t>
        </is>
      </c>
      <c r="B14" s="87" t="n">
        <v>0</v>
      </c>
      <c r="C14" s="87" t="n">
        <v>0</v>
      </c>
      <c r="D14" s="87" t="n">
        <v>0</v>
      </c>
      <c r="E14" s="87" t="n">
        <v>148000</v>
      </c>
      <c r="F14" s="88" t="n">
        <v>148000</v>
      </c>
      <c r="G14" s="87" t="n">
        <v>1257154.3806822</v>
      </c>
      <c r="H14" s="87" t="n">
        <v>942865.78551165</v>
      </c>
      <c r="I14" s="87" t="n">
        <v>808170.6732957</v>
      </c>
      <c r="J14" s="87" t="n">
        <v>924795.6732957</v>
      </c>
      <c r="K14" s="88">
        <f>SUM(G14:J14)</f>
        <v/>
      </c>
      <c r="L14" s="87" t="n">
        <v>2738839.18239624</v>
      </c>
      <c r="M14" s="87" t="n">
        <v>2054129.38679718</v>
      </c>
      <c r="N14" s="87" t="n">
        <v>1760682.33154044</v>
      </c>
      <c r="O14" s="87" t="n">
        <v>1834682.33154044</v>
      </c>
      <c r="P14" s="88">
        <f>SUM(L14:O14)</f>
        <v/>
      </c>
      <c r="Q14" s="87" t="n">
        <v>5115832.02522018</v>
      </c>
      <c r="R14" s="87" t="n">
        <v>3836874.01891514</v>
      </c>
      <c r="S14" s="87" t="n">
        <v>3288749.15907012</v>
      </c>
      <c r="T14" s="87" t="n">
        <v>3288749.15907012</v>
      </c>
      <c r="U14" s="88">
        <f>SUM(Q14:T14)</f>
        <v/>
      </c>
      <c r="V14" s="87" t="n">
        <v>5400969.98305685</v>
      </c>
      <c r="W14" s="87" t="n">
        <v>5400969.98305685</v>
      </c>
      <c r="X14" s="87" t="n">
        <v>5400969.98305685</v>
      </c>
      <c r="Y14" s="87" t="n">
        <v>5400969.98305685</v>
      </c>
      <c r="Z14" s="88">
        <f>SUM(V14:Y14)</f>
        <v/>
      </c>
      <c r="AA14" s="87" t="n">
        <v>7631214.19644735</v>
      </c>
      <c r="AB14" s="87" t="n">
        <v>7631214.19644735</v>
      </c>
      <c r="AC14" s="87" t="n">
        <v>7631214.19644735</v>
      </c>
      <c r="AD14" s="87" t="n">
        <v>7631214.19644735</v>
      </c>
      <c r="AE14" s="88">
        <f>SUM(AA14:AD14)</f>
        <v/>
      </c>
      <c r="AF14" s="87" t="n">
        <v>9626205.091320001</v>
      </c>
      <c r="AG14" s="87" t="n">
        <v>9626205.091320001</v>
      </c>
      <c r="AH14" s="87" t="n">
        <v>9626205.091320001</v>
      </c>
      <c r="AI14" s="87" t="n">
        <v>9626205.091320001</v>
      </c>
      <c r="AJ14" s="88">
        <f>SUM(AF14:AI14)</f>
        <v/>
      </c>
      <c r="AK14" s="87" t="n">
        <v>12096924.9510852</v>
      </c>
      <c r="AL14" s="87" t="n">
        <v>12096924.9510852</v>
      </c>
      <c r="AM14" s="87" t="n">
        <v>12096924.9510852</v>
      </c>
      <c r="AN14" s="87" t="n">
        <v>12096924.9510852</v>
      </c>
      <c r="AO14" s="88">
        <f>SUM(AK14:AN14)</f>
        <v/>
      </c>
      <c r="AP14" s="89">
        <f>SUM(B14:E14)+SUM(G14:J14)+SUM(L14:O14)+SUM(Q14:T14)+SUM(V14:Y14)+SUM(AA14:AD14)+SUM(AF14:AI14)+SUM(AK14:AN14)</f>
        <v/>
      </c>
    </row>
    <row r="15">
      <c r="A15" s="21" t="inlineStr">
        <is>
          <t>社区运营 Community</t>
        </is>
      </c>
      <c r="B15" s="84" t="n">
        <v>0</v>
      </c>
      <c r="C15" s="84" t="n">
        <v>0</v>
      </c>
      <c r="D15" s="84" t="n">
        <v>0</v>
      </c>
      <c r="E15" s="84" t="n">
        <v>148000</v>
      </c>
      <c r="F15" s="88" t="n">
        <v>148000</v>
      </c>
      <c r="G15" s="84" t="n">
        <v>1257154.3806822</v>
      </c>
      <c r="H15" s="84" t="n">
        <v>942865.78551165</v>
      </c>
      <c r="I15" s="84" t="n">
        <v>808170.6732957</v>
      </c>
      <c r="J15" s="84" t="n">
        <v>924795.6732957</v>
      </c>
      <c r="K15" s="88">
        <f>SUM(G15:J15)</f>
        <v/>
      </c>
      <c r="L15" s="84" t="n">
        <v>2738839.18239624</v>
      </c>
      <c r="M15" s="84" t="n">
        <v>2054129.38679718</v>
      </c>
      <c r="N15" s="84" t="n">
        <v>1760682.33154044</v>
      </c>
      <c r="O15" s="84" t="n">
        <v>1834682.33154044</v>
      </c>
      <c r="P15" s="88">
        <f>SUM(L15:O15)</f>
        <v/>
      </c>
      <c r="Q15" s="84" t="n">
        <v>5115832.02522018</v>
      </c>
      <c r="R15" s="84" t="n">
        <v>3836874.01891514</v>
      </c>
      <c r="S15" s="84" t="n">
        <v>3288749.15907012</v>
      </c>
      <c r="T15" s="84" t="n">
        <v>3288749.15907012</v>
      </c>
      <c r="U15" s="88">
        <f>SUM(Q15:T15)</f>
        <v/>
      </c>
      <c r="V15" s="84" t="n">
        <v>5400969.98305685</v>
      </c>
      <c r="W15" s="84" t="n">
        <v>5400969.98305685</v>
      </c>
      <c r="X15" s="84" t="n">
        <v>5400969.98305685</v>
      </c>
      <c r="Y15" s="84" t="n">
        <v>5400969.98305685</v>
      </c>
      <c r="Z15" s="88">
        <f>SUM(V15:Y15)</f>
        <v/>
      </c>
      <c r="AA15" s="84" t="n">
        <v>7631214.19644735</v>
      </c>
      <c r="AB15" s="84" t="n">
        <v>7631214.19644735</v>
      </c>
      <c r="AC15" s="84" t="n">
        <v>7631214.19644735</v>
      </c>
      <c r="AD15" s="84" t="n">
        <v>7631214.19644735</v>
      </c>
      <c r="AE15" s="88">
        <f>SUM(AA15:AD15)</f>
        <v/>
      </c>
      <c r="AF15" s="84" t="n">
        <v>9626205.091320001</v>
      </c>
      <c r="AG15" s="84" t="n">
        <v>9626205.091320001</v>
      </c>
      <c r="AH15" s="84" t="n">
        <v>9626205.091320001</v>
      </c>
      <c r="AI15" s="84" t="n">
        <v>9626205.091320001</v>
      </c>
      <c r="AJ15" s="88">
        <f>SUM(AF15:AI15)</f>
        <v/>
      </c>
      <c r="AK15" s="84" t="n">
        <v>12096924.9510852</v>
      </c>
      <c r="AL15" s="84" t="n">
        <v>12096924.9510852</v>
      </c>
      <c r="AM15" s="84" t="n">
        <v>12096924.9510852</v>
      </c>
      <c r="AN15" s="84" t="n">
        <v>12096924.9510852</v>
      </c>
      <c r="AO15" s="88">
        <f>SUM(AK15:AN15)</f>
        <v/>
      </c>
      <c r="AP15" s="89">
        <f>SUM(B15:E15)+SUM(G15:J15)+SUM(L15:O15)+SUM(Q15:T15)+SUM(V15:Y15)+SUM(AA15:AD15)+SUM(AF15:AI15)+SUM(AK15:AN15)</f>
        <v/>
      </c>
    </row>
    <row r="16">
      <c r="A16" s="23" t="inlineStr">
        <is>
          <t>渠道推广 / 商店推荐位</t>
        </is>
      </c>
      <c r="B16" s="87" t="n">
        <v>0</v>
      </c>
      <c r="C16" s="87" t="n">
        <v>0</v>
      </c>
      <c r="D16" s="87" t="n">
        <v>0</v>
      </c>
      <c r="E16" s="87" t="n">
        <v>74000</v>
      </c>
      <c r="F16" s="88" t="n">
        <v>74000</v>
      </c>
      <c r="G16" s="87" t="n">
        <v>628577.1903411</v>
      </c>
      <c r="H16" s="87" t="n">
        <v>471432.892755825</v>
      </c>
      <c r="I16" s="87" t="n">
        <v>404085.33664785</v>
      </c>
      <c r="J16" s="87" t="n">
        <v>462397.83664785</v>
      </c>
      <c r="K16" s="88">
        <f>SUM(G16:J16)</f>
        <v/>
      </c>
      <c r="L16" s="87" t="n">
        <v>1369419.59119812</v>
      </c>
      <c r="M16" s="87" t="n">
        <v>1027064.69339859</v>
      </c>
      <c r="N16" s="87" t="n">
        <v>880341.16577022</v>
      </c>
      <c r="O16" s="87" t="n">
        <v>917341.16577022</v>
      </c>
      <c r="P16" s="88">
        <f>SUM(L16:O16)</f>
        <v/>
      </c>
      <c r="Q16" s="87" t="n">
        <v>2557916.01261009</v>
      </c>
      <c r="R16" s="87" t="n">
        <v>1918437.00945757</v>
      </c>
      <c r="S16" s="87" t="n">
        <v>1644374.57953506</v>
      </c>
      <c r="T16" s="87" t="n">
        <v>1644374.57953506</v>
      </c>
      <c r="U16" s="88">
        <f>SUM(Q16:T16)</f>
        <v/>
      </c>
      <c r="V16" s="87" t="n">
        <v>2700484.99152842</v>
      </c>
      <c r="W16" s="87" t="n">
        <v>2700484.99152842</v>
      </c>
      <c r="X16" s="87" t="n">
        <v>2700484.99152842</v>
      </c>
      <c r="Y16" s="87" t="n">
        <v>2700484.99152842</v>
      </c>
      <c r="Z16" s="88">
        <f>SUM(V16:Y16)</f>
        <v/>
      </c>
      <c r="AA16" s="87" t="n">
        <v>3815607.09822368</v>
      </c>
      <c r="AB16" s="87" t="n">
        <v>3815607.09822368</v>
      </c>
      <c r="AC16" s="87" t="n">
        <v>3815607.09822368</v>
      </c>
      <c r="AD16" s="87" t="n">
        <v>3815607.09822368</v>
      </c>
      <c r="AE16" s="88">
        <f>SUM(AA16:AD16)</f>
        <v/>
      </c>
      <c r="AF16" s="87" t="n">
        <v>4813102.54566</v>
      </c>
      <c r="AG16" s="87" t="n">
        <v>4813102.54566</v>
      </c>
      <c r="AH16" s="87" t="n">
        <v>4813102.54566</v>
      </c>
      <c r="AI16" s="87" t="n">
        <v>4813102.54566</v>
      </c>
      <c r="AJ16" s="88">
        <f>SUM(AF16:AI16)</f>
        <v/>
      </c>
      <c r="AK16" s="87" t="n">
        <v>6048462.4755426</v>
      </c>
      <c r="AL16" s="87" t="n">
        <v>6048462.4755426</v>
      </c>
      <c r="AM16" s="87" t="n">
        <v>6048462.4755426</v>
      </c>
      <c r="AN16" s="87" t="n">
        <v>6048462.4755426</v>
      </c>
      <c r="AO16" s="88">
        <f>SUM(AK16:AN16)</f>
        <v/>
      </c>
      <c r="AP16" s="89">
        <f>SUM(B16:E16)+SUM(G16:J16)+SUM(L16:O16)+SUM(Q16:T16)+SUM(V16:Y16)+SUM(AA16:AD16)+SUM(AF16:AI16)+SUM(AK16:AN16)</f>
        <v/>
      </c>
    </row>
    <row r="17">
      <c r="A17" s="19" t="inlineStr">
        <is>
          <t>国内小计 China Subtotal</t>
        </is>
      </c>
      <c r="B17" s="90" t="n">
        <v>0</v>
      </c>
      <c r="C17" s="90" t="n">
        <v>0</v>
      </c>
      <c r="D17" s="90" t="n">
        <v>0</v>
      </c>
      <c r="E17" s="90" t="n">
        <v>1480000</v>
      </c>
      <c r="F17" s="90" t="n">
        <v>1480000</v>
      </c>
      <c r="G17" s="90" t="n">
        <v>12571543.806822</v>
      </c>
      <c r="H17" s="90" t="n">
        <v>9428657.8551165</v>
      </c>
      <c r="I17" s="90" t="n">
        <v>8081706.732957</v>
      </c>
      <c r="J17" s="90" t="n">
        <v>9247956.732957</v>
      </c>
      <c r="K17" s="90">
        <f>SUM(G17:J17)</f>
        <v/>
      </c>
      <c r="L17" s="90" t="n">
        <v>27388391.8239624</v>
      </c>
      <c r="M17" s="90" t="n">
        <v>20541293.8679718</v>
      </c>
      <c r="N17" s="90" t="n">
        <v>17606823.3154044</v>
      </c>
      <c r="O17" s="90" t="n">
        <v>18346823.3154044</v>
      </c>
      <c r="P17" s="90">
        <f>SUM(L17:O17)</f>
        <v/>
      </c>
      <c r="Q17" s="90" t="n">
        <v>51158320.2522018</v>
      </c>
      <c r="R17" s="90" t="n">
        <v>38368740.1891514</v>
      </c>
      <c r="S17" s="90" t="n">
        <v>32887491.5907012</v>
      </c>
      <c r="T17" s="90" t="n">
        <v>32887491.5907012</v>
      </c>
      <c r="U17" s="90">
        <f>SUM(Q17:T17)</f>
        <v/>
      </c>
      <c r="V17" s="90" t="n">
        <v>54009699.8305685</v>
      </c>
      <c r="W17" s="90" t="n">
        <v>54009699.8305685</v>
      </c>
      <c r="X17" s="90" t="n">
        <v>54009699.8305685</v>
      </c>
      <c r="Y17" s="90" t="n">
        <v>54009699.8305685</v>
      </c>
      <c r="Z17" s="90">
        <f>SUM(V17:Y17)</f>
        <v/>
      </c>
      <c r="AA17" s="90" t="n">
        <v>76312141.9644735</v>
      </c>
      <c r="AB17" s="90" t="n">
        <v>76312141.9644735</v>
      </c>
      <c r="AC17" s="90" t="n">
        <v>76312141.9644735</v>
      </c>
      <c r="AD17" s="90" t="n">
        <v>76312141.9644735</v>
      </c>
      <c r="AE17" s="90">
        <f>SUM(AA17:AD17)</f>
        <v/>
      </c>
      <c r="AF17" s="90" t="n">
        <v>96262050.91320001</v>
      </c>
      <c r="AG17" s="90" t="n">
        <v>96262050.91320001</v>
      </c>
      <c r="AH17" s="90" t="n">
        <v>96262050.91320001</v>
      </c>
      <c r="AI17" s="90" t="n">
        <v>96262050.91320001</v>
      </c>
      <c r="AJ17" s="90">
        <f>SUM(AF17:AI17)</f>
        <v/>
      </c>
      <c r="AK17" s="90" t="n">
        <v>120969249.510852</v>
      </c>
      <c r="AL17" s="90" t="n">
        <v>120969249.510852</v>
      </c>
      <c r="AM17" s="90" t="n">
        <v>120969249.510852</v>
      </c>
      <c r="AN17" s="90" t="n">
        <v>120969249.510852</v>
      </c>
      <c r="AO17" s="90">
        <f>SUM(AK17:AN17)</f>
        <v/>
      </c>
      <c r="AP17" s="90">
        <f>SUM(B17:E17)+SUM(G17:J17)+SUM(L17:O17)+SUM(Q17:T17)+SUM(V17:Y17)+SUM(AA17:AD17)+SUM(AF17:AI17)+SUM(AK17:AN17)</f>
        <v/>
      </c>
    </row>
    <row r="18">
      <c r="A18" s="27" t="inlineStr">
        <is>
          <t>团队与合计</t>
        </is>
      </c>
      <c r="B18" s="83" t="n">
        <v>0</v>
      </c>
      <c r="C18" s="83" t="n">
        <v>0</v>
      </c>
      <c r="D18" s="83" t="n">
        <v>0</v>
      </c>
      <c r="E18" s="83" t="n">
        <v>0</v>
      </c>
      <c r="F18" s="29" t="n"/>
      <c r="G18" s="83" t="n">
        <v>0</v>
      </c>
      <c r="H18" s="83" t="n">
        <v>0</v>
      </c>
      <c r="I18" s="83" t="n">
        <v>0</v>
      </c>
      <c r="J18" s="83" t="n">
        <v>0</v>
      </c>
      <c r="K18" s="29" t="n"/>
      <c r="L18" s="83" t="n">
        <v>0</v>
      </c>
      <c r="M18" s="83" t="n">
        <v>0</v>
      </c>
      <c r="N18" s="83" t="n">
        <v>0</v>
      </c>
      <c r="O18" s="83" t="n">
        <v>0</v>
      </c>
      <c r="P18" s="29" t="n"/>
      <c r="Q18" s="83" t="n">
        <v>0</v>
      </c>
      <c r="R18" s="83" t="n">
        <v>0</v>
      </c>
      <c r="S18" s="83" t="n">
        <v>0</v>
      </c>
      <c r="T18" s="83" t="n">
        <v>0</v>
      </c>
      <c r="U18" s="29" t="n"/>
      <c r="V18" s="83" t="n">
        <v>0</v>
      </c>
      <c r="W18" s="83" t="n">
        <v>0</v>
      </c>
      <c r="X18" s="83" t="n">
        <v>0</v>
      </c>
      <c r="Y18" s="83" t="n">
        <v>0</v>
      </c>
      <c r="Z18" s="29" t="n"/>
      <c r="AA18" s="83" t="n">
        <v>0</v>
      </c>
      <c r="AB18" s="83" t="n">
        <v>0</v>
      </c>
      <c r="AC18" s="83" t="n">
        <v>0</v>
      </c>
      <c r="AD18" s="83" t="n">
        <v>0</v>
      </c>
      <c r="AE18" s="29" t="n"/>
      <c r="AF18" s="83" t="n">
        <v>0</v>
      </c>
      <c r="AG18" s="83" t="n">
        <v>0</v>
      </c>
      <c r="AH18" s="83" t="n">
        <v>0</v>
      </c>
      <c r="AI18" s="83" t="n">
        <v>0</v>
      </c>
      <c r="AJ18" s="29" t="n"/>
      <c r="AK18" s="83" t="n">
        <v>0</v>
      </c>
      <c r="AL18" s="83" t="n">
        <v>0</v>
      </c>
      <c r="AM18" s="83" t="n">
        <v>0</v>
      </c>
      <c r="AN18" s="83" t="n">
        <v>0</v>
      </c>
      <c r="AO18" s="29" t="n"/>
      <c r="AP18" s="29" t="n"/>
    </row>
    <row r="19">
      <c r="A19" s="21" t="inlineStr">
        <is>
          <t>市场团队薪酬 Marketing Team Salary</t>
        </is>
      </c>
      <c r="B19" s="84" t="n">
        <v>-300000</v>
      </c>
      <c r="C19" s="84" t="n">
        <v>-300000</v>
      </c>
      <c r="D19" s="84" t="n">
        <v>-300000</v>
      </c>
      <c r="E19" s="84" t="n">
        <v>-300000</v>
      </c>
      <c r="F19" s="88" t="n">
        <v>-1200000</v>
      </c>
      <c r="G19" s="84" t="n">
        <v>-441000</v>
      </c>
      <c r="H19" s="84" t="n">
        <v>-441000</v>
      </c>
      <c r="I19" s="84" t="n">
        <v>-441000</v>
      </c>
      <c r="J19" s="84" t="n">
        <v>-441000</v>
      </c>
      <c r="K19" s="88">
        <f>SUM(G19:J19)</f>
        <v/>
      </c>
      <c r="L19" s="84" t="n">
        <v>-595350</v>
      </c>
      <c r="M19" s="84" t="n">
        <v>-595350</v>
      </c>
      <c r="N19" s="84" t="n">
        <v>-595350</v>
      </c>
      <c r="O19" s="84" t="n">
        <v>-595350</v>
      </c>
      <c r="P19" s="88">
        <f>SUM(L19:O19)</f>
        <v/>
      </c>
      <c r="Q19" s="84" t="n">
        <v>-833490</v>
      </c>
      <c r="R19" s="84" t="n">
        <v>-833490</v>
      </c>
      <c r="S19" s="84" t="n">
        <v>-833490</v>
      </c>
      <c r="T19" s="84" t="n">
        <v>-833490</v>
      </c>
      <c r="U19" s="88">
        <f>SUM(Q19:T19)</f>
        <v/>
      </c>
      <c r="V19" s="84" t="n">
        <v>-1166886</v>
      </c>
      <c r="W19" s="84" t="n">
        <v>-1166886</v>
      </c>
      <c r="X19" s="84" t="n">
        <v>-1166886</v>
      </c>
      <c r="Y19" s="84" t="n">
        <v>-1166886</v>
      </c>
      <c r="Z19" s="88">
        <f>SUM(V19:Y19)</f>
        <v/>
      </c>
      <c r="AA19" s="84" t="n">
        <v>-1684691.6625</v>
      </c>
      <c r="AB19" s="84" t="n">
        <v>-1684691.6625</v>
      </c>
      <c r="AC19" s="84" t="n">
        <v>-1684691.6625</v>
      </c>
      <c r="AD19" s="84" t="n">
        <v>-1684691.6625</v>
      </c>
      <c r="AE19" s="88">
        <f>SUM(AA19:AD19)</f>
        <v/>
      </c>
      <c r="AF19" s="84" t="n">
        <v>-2432273.58773437</v>
      </c>
      <c r="AG19" s="84" t="n">
        <v>-2432273.58773437</v>
      </c>
      <c r="AH19" s="84" t="n">
        <v>-2432273.58773437</v>
      </c>
      <c r="AI19" s="84" t="n">
        <v>-2432273.58773437</v>
      </c>
      <c r="AJ19" s="88">
        <f>SUM(AF19:AI19)</f>
        <v/>
      </c>
      <c r="AK19" s="84" t="n">
        <v>-3377041.014375</v>
      </c>
      <c r="AL19" s="84" t="n">
        <v>-3377041.014375</v>
      </c>
      <c r="AM19" s="84" t="n">
        <v>-3377041.014375</v>
      </c>
      <c r="AN19" s="84" t="n">
        <v>-3377041.014375</v>
      </c>
      <c r="AO19" s="88">
        <f>SUM(AK19:AN19)</f>
        <v/>
      </c>
      <c r="AP19" s="89">
        <f>SUM(B19:E19)+SUM(G19:J19)+SUM(L19:O19)+SUM(Q19:T19)+SUM(V19:Y19)+SUM(AA19:AD19)+SUM(AF19:AI19)+SUM(AK19:AN19)</f>
        <v/>
      </c>
    </row>
    <row r="20">
      <c r="A20" s="19" t="inlineStr">
        <is>
          <t>S&amp;M 合计 Total (=OPEX/P&amp;L S&amp;M)</t>
        </is>
      </c>
      <c r="B20" s="90" t="n">
        <v>-300000</v>
      </c>
      <c r="C20" s="90" t="n">
        <v>-300000</v>
      </c>
      <c r="D20" s="90" t="n">
        <v>-300000</v>
      </c>
      <c r="E20" s="90" t="n">
        <v>-1780000</v>
      </c>
      <c r="F20" s="90" t="n">
        <v>-2680000</v>
      </c>
      <c r="G20" s="90">
        <f>'运营费用 OPEX'!G13</f>
        <v/>
      </c>
      <c r="H20" s="90">
        <f>'运营费用 OPEX'!H13</f>
        <v/>
      </c>
      <c r="I20" s="90">
        <f>'运营费用 OPEX'!I13</f>
        <v/>
      </c>
      <c r="J20" s="90">
        <f>'运营费用 OPEX'!J13</f>
        <v/>
      </c>
      <c r="K20" s="90">
        <f>SUM(G20:J20)</f>
        <v/>
      </c>
      <c r="L20" s="90">
        <f>'运营费用 OPEX'!L13</f>
        <v/>
      </c>
      <c r="M20" s="90">
        <f>'运营费用 OPEX'!M13</f>
        <v/>
      </c>
      <c r="N20" s="90">
        <f>'运营费用 OPEX'!N13</f>
        <v/>
      </c>
      <c r="O20" s="90">
        <f>'运营费用 OPEX'!O13</f>
        <v/>
      </c>
      <c r="P20" s="90">
        <f>SUM(L20:O20)</f>
        <v/>
      </c>
      <c r="Q20" s="90">
        <f>'运营费用 OPEX'!Q13</f>
        <v/>
      </c>
      <c r="R20" s="90">
        <f>'运营费用 OPEX'!R13</f>
        <v/>
      </c>
      <c r="S20" s="90">
        <f>'运营费用 OPEX'!S13</f>
        <v/>
      </c>
      <c r="T20" s="90">
        <f>'运营费用 OPEX'!T13</f>
        <v/>
      </c>
      <c r="U20" s="90">
        <f>SUM(Q20:T20)</f>
        <v/>
      </c>
      <c r="V20" s="90">
        <f>'运营费用 OPEX'!V13</f>
        <v/>
      </c>
      <c r="W20" s="90">
        <f>'运营费用 OPEX'!W13</f>
        <v/>
      </c>
      <c r="X20" s="90">
        <f>'运营费用 OPEX'!X13</f>
        <v/>
      </c>
      <c r="Y20" s="90">
        <f>'运营费用 OPEX'!Y13</f>
        <v/>
      </c>
      <c r="Z20" s="90">
        <f>SUM(V20:Y20)</f>
        <v/>
      </c>
      <c r="AA20" s="90">
        <f>'运营费用 OPEX'!AA13</f>
        <v/>
      </c>
      <c r="AB20" s="90">
        <f>'运营费用 OPEX'!AB13</f>
        <v/>
      </c>
      <c r="AC20" s="90">
        <f>'运营费用 OPEX'!AC13</f>
        <v/>
      </c>
      <c r="AD20" s="90">
        <f>'运营费用 OPEX'!AD13</f>
        <v/>
      </c>
      <c r="AE20" s="90">
        <f>SUM(AA20:AD20)</f>
        <v/>
      </c>
      <c r="AF20" s="90">
        <f>'运营费用 OPEX'!AF13</f>
        <v/>
      </c>
      <c r="AG20" s="90">
        <f>'运营费用 OPEX'!AG13</f>
        <v/>
      </c>
      <c r="AH20" s="90">
        <f>'运营费用 OPEX'!AH13</f>
        <v/>
      </c>
      <c r="AI20" s="90">
        <f>'运营费用 OPEX'!AI13</f>
        <v/>
      </c>
      <c r="AJ20" s="90">
        <f>SUM(AF20:AI20)</f>
        <v/>
      </c>
      <c r="AK20" s="90">
        <f>'运营费用 OPEX'!AK13</f>
        <v/>
      </c>
      <c r="AL20" s="90">
        <f>'运营费用 OPEX'!AL13</f>
        <v/>
      </c>
      <c r="AM20" s="90">
        <f>'运营费用 OPEX'!AM13</f>
        <v/>
      </c>
      <c r="AN20" s="90">
        <f>'运营费用 OPEX'!AN13</f>
        <v/>
      </c>
      <c r="AO20" s="90">
        <f>SUM(AK20:AN20)</f>
        <v/>
      </c>
      <c r="AP20" s="90">
        <f>SUM(B20:E20)+SUM(G20:J20)+SUM(L20:O20)+SUM(Q20:T20)+SUM(V20:Y20)+SUM(AA20:AD20)+SUM(AF20:AI20)+SUM(AK20:AN20)</f>
        <v/>
      </c>
    </row>
    <row r="21">
      <c r="A21" s="8" t="inlineStr">
        <is>
          <t>勾稽校验 Check (应=0)</t>
        </is>
      </c>
      <c r="B21" s="87" t="n">
        <v>0</v>
      </c>
      <c r="C21" s="87" t="n">
        <v>0</v>
      </c>
      <c r="D21" s="87" t="n">
        <v>0</v>
      </c>
      <c r="E21" s="87" t="n">
        <v>0</v>
      </c>
      <c r="F21" s="88" t="n">
        <v>0</v>
      </c>
      <c r="G21" s="87">
        <f>G20-'运营费用 OPEX'!G13</f>
        <v/>
      </c>
      <c r="H21" s="87">
        <f>H20-'运营费用 OPEX'!H13</f>
        <v/>
      </c>
      <c r="I21" s="87">
        <f>I20-'运营费用 OPEX'!I13</f>
        <v/>
      </c>
      <c r="J21" s="87">
        <f>J20-'运营费用 OPEX'!J13</f>
        <v/>
      </c>
      <c r="K21" s="88">
        <f>SUM(G21:J21)</f>
        <v/>
      </c>
      <c r="L21" s="87">
        <f>L20-'运营费用 OPEX'!L13</f>
        <v/>
      </c>
      <c r="M21" s="87">
        <f>M20-'运营费用 OPEX'!M13</f>
        <v/>
      </c>
      <c r="N21" s="87">
        <f>N20-'运营费用 OPEX'!N13</f>
        <v/>
      </c>
      <c r="O21" s="87">
        <f>O20-'运营费用 OPEX'!O13</f>
        <v/>
      </c>
      <c r="P21" s="88">
        <f>SUM(L21:O21)</f>
        <v/>
      </c>
      <c r="Q21" s="87">
        <f>Q20-'运营费用 OPEX'!Q13</f>
        <v/>
      </c>
      <c r="R21" s="87">
        <f>R20-'运营费用 OPEX'!R13</f>
        <v/>
      </c>
      <c r="S21" s="87">
        <f>S20-'运营费用 OPEX'!S13</f>
        <v/>
      </c>
      <c r="T21" s="87">
        <f>T20-'运营费用 OPEX'!T13</f>
        <v/>
      </c>
      <c r="U21" s="88">
        <f>SUM(Q21:T21)</f>
        <v/>
      </c>
      <c r="V21" s="87">
        <f>V20-'运营费用 OPEX'!V13</f>
        <v/>
      </c>
      <c r="W21" s="87">
        <f>W20-'运营费用 OPEX'!W13</f>
        <v/>
      </c>
      <c r="X21" s="87">
        <f>X20-'运营费用 OPEX'!X13</f>
        <v/>
      </c>
      <c r="Y21" s="87">
        <f>Y20-'运营费用 OPEX'!Y13</f>
        <v/>
      </c>
      <c r="Z21" s="88">
        <f>SUM(V21:Y21)</f>
        <v/>
      </c>
      <c r="AA21" s="87">
        <f>AA20-'运营费用 OPEX'!AA13</f>
        <v/>
      </c>
      <c r="AB21" s="87">
        <f>AB20-'运营费用 OPEX'!AB13</f>
        <v/>
      </c>
      <c r="AC21" s="87">
        <f>AC20-'运营费用 OPEX'!AC13</f>
        <v/>
      </c>
      <c r="AD21" s="87">
        <f>AD20-'运营费用 OPEX'!AD13</f>
        <v/>
      </c>
      <c r="AE21" s="88">
        <f>SUM(AA21:AD21)</f>
        <v/>
      </c>
      <c r="AF21" s="87">
        <f>AF20-'运营费用 OPEX'!AF13</f>
        <v/>
      </c>
      <c r="AG21" s="87">
        <f>AG20-'运营费用 OPEX'!AG13</f>
        <v/>
      </c>
      <c r="AH21" s="87">
        <f>AH20-'运营费用 OPEX'!AH13</f>
        <v/>
      </c>
      <c r="AI21" s="87">
        <f>AI20-'运营费用 OPEX'!AI13</f>
        <v/>
      </c>
      <c r="AJ21" s="88">
        <f>SUM(AF21:AI21)</f>
        <v/>
      </c>
      <c r="AK21" s="87">
        <f>AK20-'运营费用 OPEX'!AK13</f>
        <v/>
      </c>
      <c r="AL21" s="87">
        <f>AL20-'运营费用 OPEX'!AL13</f>
        <v/>
      </c>
      <c r="AM21" s="87">
        <f>AM20-'运营费用 OPEX'!AM13</f>
        <v/>
      </c>
      <c r="AN21" s="87">
        <f>AN20-'运营费用 OPEX'!AN13</f>
        <v/>
      </c>
      <c r="AO21" s="88">
        <f>SUM(AK21:AN21)</f>
        <v/>
      </c>
      <c r="AP21" s="89">
        <f>SUM(B21:E21)+SUM(G21:J21)+SUM(L21:O21)+SUM(Q21:T21)+SUM(V21:Y21)+SUM(AA21:AD21)+SUM(AF21:AI21)+SUM(AK21:AN21)</f>
        <v/>
      </c>
    </row>
    <row r="24">
      <c r="A24" s="24" t="inlineStr">
        <is>
          <t>附注 Notes（基本假设与计算逻辑）</t>
        </is>
      </c>
    </row>
    <row r="25">
      <c r="A25" s="67" t="inlineStr">
        <is>
          <t>• S&amp;M合计 = 海外小计 + 国内小计 + 市场团队薪酬（与OPEX S&amp;M行、P&amp;L S&amp;M行对账，勾稽校验应=0）</t>
        </is>
      </c>
    </row>
    <row r="26">
      <c r="A26" s="67" t="inlineStr">
        <is>
          <t>• 营销投放总额 = 收入 × 营销占收入%（2026年0%，2027年33%→2033年25%）</t>
        </is>
      </c>
    </row>
    <row r="27">
      <c r="A27" s="67" t="inlineStr">
        <is>
          <t>• 海外/国内分配 = 按 Aivilization 海外收入占比 拆分</t>
        </is>
      </c>
    </row>
    <row r="28">
      <c r="A28" s="67" t="inlineStr">
        <is>
          <t>• 各子项占比：效果买量55% / KOL 20% / 品牌10% / 社区10% / 本地化5%</t>
        </is>
      </c>
    </row>
    <row r="29">
      <c r="A29" s="67" t="inlineStr">
        <is>
          <t>• 市场团队薪酬 = 市场人数 × 月薪(20000 HKD × 通胀) × 3个月</t>
        </is>
      </c>
    </row>
  </sheetData>
  <mergeCells count="15">
    <mergeCell ref="AP2:AP3"/>
    <mergeCell ref="L2:P2"/>
    <mergeCell ref="A28:F28"/>
    <mergeCell ref="A1:AP1"/>
    <mergeCell ref="B2:F2"/>
    <mergeCell ref="Q2:U2"/>
    <mergeCell ref="V2:Z2"/>
    <mergeCell ref="G2:K2"/>
    <mergeCell ref="AA2:AE2"/>
    <mergeCell ref="A27:F27"/>
    <mergeCell ref="AF2:AJ2"/>
    <mergeCell ref="AK2:AO2"/>
    <mergeCell ref="A26:F26"/>
    <mergeCell ref="A29:F29"/>
    <mergeCell ref="A25:F25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>
  <sheetPr>
    <outlinePr summaryBelow="0" summaryRight="0"/>
    <pageSetUpPr/>
  </sheetPr>
  <dimension ref="A1:AP49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F6" sqref="F6"/>
    </sheetView>
  </sheetViews>
  <sheetFormatPr baseColWidth="8" defaultColWidth="9" defaultRowHeight="14"/>
  <cols>
    <col width="36.36328125" customWidth="1" min="1" max="1"/>
    <col width="12.90625" customWidth="1" min="2" max="5"/>
    <col width="14" customWidth="1" min="6" max="7"/>
    <col width="12.90625" customWidth="1" min="8" max="9"/>
    <col width="12.81640625" customWidth="1" min="10" max="10"/>
    <col width="14" customWidth="1" min="11" max="12"/>
    <col width="12.90625" customWidth="1" min="13" max="15"/>
    <col width="13.81640625" customWidth="1" min="16" max="20"/>
    <col width="15.1796875" customWidth="1" min="21" max="21"/>
    <col width="13.81640625" customWidth="1" min="22" max="25"/>
    <col width="15.1796875" customWidth="1" min="26" max="26"/>
    <col width="13.81640625" customWidth="1" min="27" max="30"/>
    <col width="15.90625" customWidth="1" min="31" max="31"/>
    <col width="13.81640625" customWidth="1" min="32" max="35"/>
    <col width="15.90625" customWidth="1" min="36" max="36"/>
    <col width="13.81640625" customWidth="1" min="37" max="37"/>
    <col width="15.1796875" customWidth="1" min="38" max="40"/>
    <col width="15.90625" customWidth="1" min="41" max="41"/>
    <col width="17.36328125" customWidth="1" min="42" max="42"/>
  </cols>
  <sheetData>
    <row r="1" ht="28" customHeight="1">
      <c r="A1" s="69" t="inlineStr">
        <is>
          <t>季度利润表 Quarterly P&amp;L (HKD)</t>
        </is>
      </c>
    </row>
    <row r="2" ht="18" customHeight="1">
      <c r="A2" s="15" t="n"/>
      <c r="B2" s="70" t="n">
        <v>2026</v>
      </c>
      <c r="G2" s="71" t="n">
        <v>2027</v>
      </c>
      <c r="L2" s="70" t="n">
        <v>2028</v>
      </c>
      <c r="Q2" s="71" t="n">
        <v>2029</v>
      </c>
      <c r="V2" s="70" t="n">
        <v>2030</v>
      </c>
      <c r="AA2" s="71" t="n">
        <v>2031</v>
      </c>
      <c r="AF2" s="70" t="n">
        <v>2032</v>
      </c>
      <c r="AK2" s="71" t="n">
        <v>2033</v>
      </c>
      <c r="AP2" s="68" t="inlineStr">
        <is>
          <t>总计</t>
        </is>
      </c>
    </row>
    <row r="3" ht="15" customHeight="1">
      <c r="A3" s="16" t="inlineStr">
        <is>
          <t>科目 \ 季度</t>
        </is>
      </c>
      <c r="B3" s="17" t="inlineStr">
        <is>
          <t>2026Q1</t>
        </is>
      </c>
      <c r="C3" s="17" t="inlineStr">
        <is>
          <t>2026Q2</t>
        </is>
      </c>
      <c r="D3" s="17" t="inlineStr">
        <is>
          <t>2026Q3</t>
        </is>
      </c>
      <c r="E3" s="17" t="inlineStr">
        <is>
          <t>2026Q4</t>
        </is>
      </c>
      <c r="F3" s="18" t="inlineStr">
        <is>
          <t>小计</t>
        </is>
      </c>
      <c r="G3" s="17" t="inlineStr">
        <is>
          <t>2027Q1</t>
        </is>
      </c>
      <c r="H3" s="17" t="inlineStr">
        <is>
          <t>2027Q2</t>
        </is>
      </c>
      <c r="I3" s="17" t="inlineStr">
        <is>
          <t>2027Q3</t>
        </is>
      </c>
      <c r="J3" s="17" t="inlineStr">
        <is>
          <t>2027Q4</t>
        </is>
      </c>
      <c r="K3" s="18" t="inlineStr">
        <is>
          <t>小计</t>
        </is>
      </c>
      <c r="L3" s="17" t="inlineStr">
        <is>
          <t>2028Q1</t>
        </is>
      </c>
      <c r="M3" s="17" t="inlineStr">
        <is>
          <t>2028Q2</t>
        </is>
      </c>
      <c r="N3" s="17" t="inlineStr">
        <is>
          <t>2028Q3</t>
        </is>
      </c>
      <c r="O3" s="17" t="inlineStr">
        <is>
          <t>2028Q4</t>
        </is>
      </c>
      <c r="P3" s="18" t="inlineStr">
        <is>
          <t>小计</t>
        </is>
      </c>
      <c r="Q3" s="17" t="inlineStr">
        <is>
          <t>2029Q1</t>
        </is>
      </c>
      <c r="R3" s="17" t="inlineStr">
        <is>
          <t>2029Q2</t>
        </is>
      </c>
      <c r="S3" s="17" t="inlineStr">
        <is>
          <t>2029Q3</t>
        </is>
      </c>
      <c r="T3" s="17" t="inlineStr">
        <is>
          <t>2029Q4</t>
        </is>
      </c>
      <c r="U3" s="18" t="inlineStr">
        <is>
          <t>小计</t>
        </is>
      </c>
      <c r="V3" s="17" t="inlineStr">
        <is>
          <t>2030Q1</t>
        </is>
      </c>
      <c r="W3" s="17" t="inlineStr">
        <is>
          <t>2030Q2</t>
        </is>
      </c>
      <c r="X3" s="17" t="inlineStr">
        <is>
          <t>2030Q3</t>
        </is>
      </c>
      <c r="Y3" s="17" t="inlineStr">
        <is>
          <t>2030Q4</t>
        </is>
      </c>
      <c r="Z3" s="18" t="inlineStr">
        <is>
          <t>小计</t>
        </is>
      </c>
      <c r="AA3" s="17" t="inlineStr">
        <is>
          <t>2031Q1</t>
        </is>
      </c>
      <c r="AB3" s="17" t="inlineStr">
        <is>
          <t>2031Q2</t>
        </is>
      </c>
      <c r="AC3" s="17" t="inlineStr">
        <is>
          <t>2031Q3</t>
        </is>
      </c>
      <c r="AD3" s="17" t="inlineStr">
        <is>
          <t>2031Q4</t>
        </is>
      </c>
      <c r="AE3" s="18" t="inlineStr">
        <is>
          <t>小计</t>
        </is>
      </c>
      <c r="AF3" s="17" t="inlineStr">
        <is>
          <t>2032Q1</t>
        </is>
      </c>
      <c r="AG3" s="17" t="inlineStr">
        <is>
          <t>2032Q2</t>
        </is>
      </c>
      <c r="AH3" s="17" t="inlineStr">
        <is>
          <t>2032Q3</t>
        </is>
      </c>
      <c r="AI3" s="17" t="inlineStr">
        <is>
          <t>2032Q4</t>
        </is>
      </c>
      <c r="AJ3" s="18" t="inlineStr">
        <is>
          <t>小计</t>
        </is>
      </c>
      <c r="AK3" s="17" t="inlineStr">
        <is>
          <t>2033Q1</t>
        </is>
      </c>
      <c r="AL3" s="17" t="inlineStr">
        <is>
          <t>2033Q2</t>
        </is>
      </c>
      <c r="AM3" s="17" t="inlineStr">
        <is>
          <t>2033Q3</t>
        </is>
      </c>
      <c r="AN3" s="17" t="inlineStr">
        <is>
          <t>2033Q4</t>
        </is>
      </c>
      <c r="AO3" s="18" t="inlineStr">
        <is>
          <t>小计</t>
        </is>
      </c>
      <c r="AP3" s="82" t="n"/>
    </row>
    <row r="4">
      <c r="A4" s="19" t="inlineStr">
        <is>
          <t>收入 Revenue</t>
        </is>
      </c>
      <c r="B4" s="90" t="n">
        <v>0</v>
      </c>
      <c r="C4" s="90" t="n">
        <v>0</v>
      </c>
      <c r="D4" s="90" t="n">
        <v>0</v>
      </c>
      <c r="E4" s="90" t="n">
        <v>0</v>
      </c>
      <c r="F4" s="90" t="n">
        <v>0</v>
      </c>
      <c r="G4" s="90" t="n">
        <v>16211988</v>
      </c>
      <c r="H4" s="90" t="n">
        <v>29721978</v>
      </c>
      <c r="I4" s="90" t="n">
        <v>42151168.8</v>
      </c>
      <c r="J4" s="90" t="n">
        <v>54039960</v>
      </c>
      <c r="K4" s="90" t="n">
        <v>142125094.8</v>
      </c>
      <c r="L4" s="90" t="n">
        <v>42729623.51199999</v>
      </c>
      <c r="M4" s="90" t="n">
        <v>77448229.954</v>
      </c>
      <c r="N4" s="90" t="n">
        <v>104795299.6</v>
      </c>
      <c r="O4" s="90" t="n">
        <v>130981448.446</v>
      </c>
      <c r="P4" s="90" t="n">
        <v>355954601.512</v>
      </c>
      <c r="Q4" s="90" t="n">
        <v>99857628.1056</v>
      </c>
      <c r="R4" s="90" t="n">
        <v>168086906.2902</v>
      </c>
      <c r="S4" s="90" t="n">
        <v>214313166.3</v>
      </c>
      <c r="T4" s="90" t="n">
        <v>258630722.2398</v>
      </c>
      <c r="U4" s="90" t="n">
        <v>740888422.9356</v>
      </c>
      <c r="V4" s="90" t="n">
        <v>204263530.84992</v>
      </c>
      <c r="W4" s="90" t="n">
        <v>307148385.0446399</v>
      </c>
      <c r="X4" s="90" t="n">
        <v>371094784.896</v>
      </c>
      <c r="Y4" s="90" t="n">
        <v>432448614.50736</v>
      </c>
      <c r="Z4" s="90" t="n">
        <v>1314955315.29792</v>
      </c>
      <c r="AA4" s="90" t="n">
        <v>344218020.45568</v>
      </c>
      <c r="AB4" s="90" t="n">
        <v>471053810.8585601</v>
      </c>
      <c r="AC4" s="90" t="n">
        <v>550100162.176</v>
      </c>
      <c r="AD4" s="90" t="n">
        <v>625939814.93344</v>
      </c>
      <c r="AE4" s="90" t="n">
        <v>1991311808.42368</v>
      </c>
      <c r="AF4" s="90" t="n">
        <v>510010791.88416</v>
      </c>
      <c r="AG4" s="90" t="n">
        <v>647075234.63472</v>
      </c>
      <c r="AH4" s="90" t="n">
        <v>738564836.352</v>
      </c>
      <c r="AI4" s="90" t="n">
        <v>826288189.34928</v>
      </c>
      <c r="AJ4" s="90" t="n">
        <v>2721939052.22016</v>
      </c>
      <c r="AK4" s="90" t="n">
        <v>703997076.7808</v>
      </c>
      <c r="AL4" s="90" t="n">
        <v>855526991.7535999</v>
      </c>
      <c r="AM4" s="90" t="n">
        <v>961561052</v>
      </c>
      <c r="AN4" s="90" t="n">
        <v>1063188939.0464</v>
      </c>
      <c r="AO4" s="90" t="n">
        <v>3584274059.5808</v>
      </c>
      <c r="AP4" s="90" t="n">
        <v>10851448354.77016</v>
      </c>
    </row>
    <row r="5">
      <c r="A5" s="21" t="inlineStr">
        <is>
          <t>减：营业成本 COGS</t>
        </is>
      </c>
      <c r="B5" s="84" t="n">
        <v>-180000</v>
      </c>
      <c r="C5" s="84" t="n">
        <v>-180000</v>
      </c>
      <c r="D5" s="84" t="n">
        <v>-180000</v>
      </c>
      <c r="E5" s="84" t="n">
        <v>-180000</v>
      </c>
      <c r="F5" s="88" t="n">
        <v>-720000</v>
      </c>
      <c r="G5" s="84" t="n">
        <v>-11159755.74</v>
      </c>
      <c r="H5" s="84" t="n">
        <v>-20309552.19</v>
      </c>
      <c r="I5" s="84" t="n">
        <v>-28727364.924</v>
      </c>
      <c r="J5" s="84" t="n">
        <v>-36779185.8</v>
      </c>
      <c r="K5" s="88" t="n">
        <v>-96975858.654</v>
      </c>
      <c r="L5" s="84" t="n">
        <v>-24166300.95676</v>
      </c>
      <c r="M5" s="84" t="n">
        <v>-44740932.19117001</v>
      </c>
      <c r="N5" s="84" t="n">
        <v>-58568740.858</v>
      </c>
      <c r="O5" s="84" t="n">
        <v>-71826520.64083001</v>
      </c>
      <c r="P5" s="88" t="n">
        <v>-199302494.64676</v>
      </c>
      <c r="Q5" s="84" t="n">
        <v>-54854297.15496001</v>
      </c>
      <c r="R5" s="84" t="n">
        <v>-91554654.77006999</v>
      </c>
      <c r="S5" s="84" t="n">
        <v>-112636931.505</v>
      </c>
      <c r="T5" s="84" t="n">
        <v>-132880109.61543</v>
      </c>
      <c r="U5" s="88" t="n">
        <v>-391925993.04546</v>
      </c>
      <c r="V5" s="84" t="n">
        <v>-100757710.3672224</v>
      </c>
      <c r="W5" s="84" t="n">
        <v>-149038353.6484008</v>
      </c>
      <c r="X5" s="84" t="n">
        <v>-175750942.38912</v>
      </c>
      <c r="Y5" s="84" t="n">
        <v>-201410343.9970392</v>
      </c>
      <c r="Z5" s="88" t="n">
        <v>-626957350.4017824</v>
      </c>
      <c r="AA5" s="84" t="n">
        <v>-157944382.8397312</v>
      </c>
      <c r="AB5" s="84" t="n">
        <v>-212673994.0535104</v>
      </c>
      <c r="AC5" s="84" t="n">
        <v>-244017035.29984</v>
      </c>
      <c r="AD5" s="84" t="n">
        <v>-274113527.8357697</v>
      </c>
      <c r="AE5" s="88" t="n">
        <v>-888748940.0288513</v>
      </c>
      <c r="AF5" s="84" t="n">
        <v>-216091345.9611936</v>
      </c>
      <c r="AG5" s="84" t="n">
        <v>-270668155.6626312</v>
      </c>
      <c r="AH5" s="84" t="n">
        <v>-305186850.57792</v>
      </c>
      <c r="AI5" s="84" t="n">
        <v>-338300653.6220088</v>
      </c>
      <c r="AJ5" s="88" t="n">
        <v>-1130247005.823754</v>
      </c>
      <c r="AK5" s="84" t="n">
        <v>-278372029.985664</v>
      </c>
      <c r="AL5" s="84" t="n">
        <v>-335261177.594688</v>
      </c>
      <c r="AM5" s="84" t="n">
        <v>-373759629.3600001</v>
      </c>
      <c r="AN5" s="84" t="n">
        <v>-410668833.0693121</v>
      </c>
      <c r="AO5" s="88" t="n">
        <v>-1398061670.009664</v>
      </c>
      <c r="AP5" s="89" t="n">
        <v>-4732939312.610271</v>
      </c>
    </row>
    <row r="6">
      <c r="A6" s="19" t="inlineStr">
        <is>
          <t>毛利 Gross Profit</t>
        </is>
      </c>
      <c r="B6" s="90" t="n">
        <v>-180000</v>
      </c>
      <c r="C6" s="90" t="n">
        <v>-180000</v>
      </c>
      <c r="D6" s="90" t="n">
        <v>-180000</v>
      </c>
      <c r="E6" s="90" t="n">
        <v>-180000</v>
      </c>
      <c r="F6" s="90" t="n">
        <v>-720000</v>
      </c>
      <c r="G6" s="90" t="n">
        <v>5052232.260000001</v>
      </c>
      <c r="H6" s="90" t="n">
        <v>9412425.810000002</v>
      </c>
      <c r="I6" s="90" t="n">
        <v>13423803.876</v>
      </c>
      <c r="J6" s="90" t="n">
        <v>17260774.2</v>
      </c>
      <c r="K6" s="90" t="n">
        <v>45149236.14600001</v>
      </c>
      <c r="L6" s="90" t="n">
        <v>18563322.55524</v>
      </c>
      <c r="M6" s="90" t="n">
        <v>32707297.76283</v>
      </c>
      <c r="N6" s="90" t="n">
        <v>46226558.742</v>
      </c>
      <c r="O6" s="90" t="n">
        <v>59154927.80516999</v>
      </c>
      <c r="P6" s="90" t="n">
        <v>156652106.86524</v>
      </c>
      <c r="Q6" s="90" t="n">
        <v>45003330.95063999</v>
      </c>
      <c r="R6" s="90" t="n">
        <v>76532251.52013001</v>
      </c>
      <c r="S6" s="90" t="n">
        <v>101676234.795</v>
      </c>
      <c r="T6" s="90" t="n">
        <v>125750612.62437</v>
      </c>
      <c r="U6" s="90" t="n">
        <v>348962429.8901399</v>
      </c>
      <c r="V6" s="90" t="n">
        <v>103505820.4826976</v>
      </c>
      <c r="W6" s="90" t="n">
        <v>158110031.3962392</v>
      </c>
      <c r="X6" s="90" t="n">
        <v>195343842.50688</v>
      </c>
      <c r="Y6" s="90" t="n">
        <v>231038270.5103208</v>
      </c>
      <c r="Z6" s="90" t="n">
        <v>687997964.8961376</v>
      </c>
      <c r="AA6" s="90" t="n">
        <v>186273637.6159488</v>
      </c>
      <c r="AB6" s="90" t="n">
        <v>258379816.8050496</v>
      </c>
      <c r="AC6" s="90" t="n">
        <v>306083126.87616</v>
      </c>
      <c r="AD6" s="90" t="n">
        <v>351826287.0976703</v>
      </c>
      <c r="AE6" s="90" t="n">
        <v>1102562868.394829</v>
      </c>
      <c r="AF6" s="90" t="n">
        <v>293919445.9229664</v>
      </c>
      <c r="AG6" s="90" t="n">
        <v>376407078.9720888</v>
      </c>
      <c r="AH6" s="90" t="n">
        <v>433377985.77408</v>
      </c>
      <c r="AI6" s="90" t="n">
        <v>487987535.7272712</v>
      </c>
      <c r="AJ6" s="90" t="n">
        <v>1591692046.396406</v>
      </c>
      <c r="AK6" s="90" t="n">
        <v>425625046.795136</v>
      </c>
      <c r="AL6" s="90" t="n">
        <v>520265814.1589119</v>
      </c>
      <c r="AM6" s="90" t="n">
        <v>587801422.6399999</v>
      </c>
      <c r="AN6" s="90" t="n">
        <v>652520105.977088</v>
      </c>
      <c r="AO6" s="90" t="n">
        <v>2186212389.571136</v>
      </c>
      <c r="AP6" s="90" t="n">
        <v>6118509042.159888</v>
      </c>
    </row>
    <row r="7">
      <c r="A7" s="8" t="inlineStr">
        <is>
          <t>毛利率 Gross Margin</t>
        </is>
      </c>
      <c r="B7" s="94" t="n">
        <v>0</v>
      </c>
      <c r="C7" s="94" t="n">
        <v>0</v>
      </c>
      <c r="D7" s="94" t="n">
        <v>0</v>
      </c>
      <c r="E7" s="94" t="n">
        <v>0</v>
      </c>
      <c r="F7" s="92" t="n">
        <v>0</v>
      </c>
      <c r="G7" s="94" t="n">
        <v>0.311635578560754</v>
      </c>
      <c r="H7" s="94" t="n">
        <v>0.3166823490011332</v>
      </c>
      <c r="I7" s="94" t="n">
        <v>0.3184681293108058</v>
      </c>
      <c r="J7" s="94" t="n">
        <v>0.3194076050389379</v>
      </c>
      <c r="K7" s="92" t="n">
        <v>0.3176725138479908</v>
      </c>
      <c r="L7" s="94" t="n">
        <v>0.434436838649579</v>
      </c>
      <c r="M7" s="94" t="n">
        <v>0.4223117530543479</v>
      </c>
      <c r="N7" s="94" t="n">
        <v>0.4411129021859297</v>
      </c>
      <c r="O7" s="94" t="n">
        <v>0.4516282916932157</v>
      </c>
      <c r="P7" s="92" t="n">
        <v>0.4400901300329416</v>
      </c>
      <c r="Q7" s="94" t="n">
        <v>0.4506749439617043</v>
      </c>
      <c r="R7" s="94" t="n">
        <v>0.4553135827724618</v>
      </c>
      <c r="S7" s="94" t="n">
        <v>0.4744283169829682</v>
      </c>
      <c r="T7" s="94" t="n">
        <v>0.4862168405027117</v>
      </c>
      <c r="U7" s="92" t="n">
        <v>0.4710053755563578</v>
      </c>
      <c r="V7" s="94" t="n">
        <v>0.5067268741121839</v>
      </c>
      <c r="W7" s="94" t="n">
        <v>0.5147675817122073</v>
      </c>
      <c r="X7" s="94" t="n">
        <v>0.5263987812753161</v>
      </c>
      <c r="Y7" s="94" t="n">
        <v>0.5342560081352479</v>
      </c>
      <c r="Z7" s="92" t="n">
        <v>0.5232101478218389</v>
      </c>
      <c r="AA7" s="94" t="n">
        <v>0.5411501622412374</v>
      </c>
      <c r="AB7" s="94" t="n">
        <v>0.5485144390066965</v>
      </c>
      <c r="AC7" s="94" t="n">
        <v>0.55641344599028</v>
      </c>
      <c r="AD7" s="94" t="n">
        <v>0.5620768621901487</v>
      </c>
      <c r="AE7" s="92" t="n">
        <v>0.5536867022687001</v>
      </c>
      <c r="AF7" s="94" t="n">
        <v>0.576300444226139</v>
      </c>
      <c r="AG7" s="94" t="n">
        <v>0.5817052775703494</v>
      </c>
      <c r="AH7" s="94" t="n">
        <v>0.5867839415624874</v>
      </c>
      <c r="AI7" s="94" t="n">
        <v>0.5905778903987143</v>
      </c>
      <c r="AJ7" s="92" t="n">
        <v>0.5847640288264855</v>
      </c>
      <c r="AK7" s="94" t="n">
        <v>0.6045835427916992</v>
      </c>
      <c r="AL7" s="94" t="n">
        <v>0.6081232026268478</v>
      </c>
      <c r="AM7" s="94" t="n">
        <v>0.6112991176352263</v>
      </c>
      <c r="AN7" s="94" t="n">
        <v>0.6137386141002831</v>
      </c>
      <c r="AO7" s="92" t="n">
        <v>0.6099456551675696</v>
      </c>
      <c r="AP7" s="93" t="n">
        <v>0.5638426173286138</v>
      </c>
    </row>
    <row r="8">
      <c r="A8" s="21" t="inlineStr">
        <is>
          <t>减：研发费用 R&amp;D</t>
        </is>
      </c>
      <c r="B8" s="84" t="n">
        <v>-4280000</v>
      </c>
      <c r="C8" s="84" t="n">
        <v>-4280000</v>
      </c>
      <c r="D8" s="84" t="n">
        <v>-4280000</v>
      </c>
      <c r="E8" s="84" t="n">
        <v>-4280000</v>
      </c>
      <c r="F8" s="88" t="n">
        <v>-17120000</v>
      </c>
      <c r="G8" s="84" t="n">
        <v>-5821500</v>
      </c>
      <c r="H8" s="84" t="n">
        <v>-5821500</v>
      </c>
      <c r="I8" s="84" t="n">
        <v>-5821500</v>
      </c>
      <c r="J8" s="84" t="n">
        <v>-5821500</v>
      </c>
      <c r="K8" s="88" t="n">
        <v>-23286000</v>
      </c>
      <c r="L8" s="84" t="n">
        <v>-7964225</v>
      </c>
      <c r="M8" s="84" t="n">
        <v>-7964225</v>
      </c>
      <c r="N8" s="84" t="n">
        <v>-7964225</v>
      </c>
      <c r="O8" s="84" t="n">
        <v>-7964225</v>
      </c>
      <c r="P8" s="88" t="n">
        <v>-31856900</v>
      </c>
      <c r="Q8" s="84" t="n">
        <v>-10994746.25</v>
      </c>
      <c r="R8" s="84" t="n">
        <v>-10994746.25</v>
      </c>
      <c r="S8" s="84" t="n">
        <v>-10994746.25</v>
      </c>
      <c r="T8" s="84" t="n">
        <v>-10994746.25</v>
      </c>
      <c r="U8" s="88" t="n">
        <v>-43978985.00000001</v>
      </c>
      <c r="V8" s="84" t="n">
        <v>-15124674.84375</v>
      </c>
      <c r="W8" s="84" t="n">
        <v>-15124674.84375</v>
      </c>
      <c r="X8" s="84" t="n">
        <v>-15124674.84375</v>
      </c>
      <c r="Y8" s="84" t="n">
        <v>-15124674.84375</v>
      </c>
      <c r="Z8" s="88" t="n">
        <v>-60498699.375</v>
      </c>
      <c r="AA8" s="84" t="n">
        <v>-19831147.6875</v>
      </c>
      <c r="AB8" s="84" t="n">
        <v>-19831147.6875</v>
      </c>
      <c r="AC8" s="84" t="n">
        <v>-19831147.6875</v>
      </c>
      <c r="AD8" s="84" t="n">
        <v>-19831147.6875</v>
      </c>
      <c r="AE8" s="88" t="n">
        <v>-79324590.75</v>
      </c>
      <c r="AF8" s="84" t="n">
        <v>-26028636.46664063</v>
      </c>
      <c r="AG8" s="84" t="n">
        <v>-26028636.46664063</v>
      </c>
      <c r="AH8" s="84" t="n">
        <v>-26028636.46664063</v>
      </c>
      <c r="AI8" s="84" t="n">
        <v>-26028636.46664063</v>
      </c>
      <c r="AJ8" s="88" t="n">
        <v>-104114545.8665625</v>
      </c>
      <c r="AK8" s="84" t="n">
        <v>-33810381.15388673</v>
      </c>
      <c r="AL8" s="84" t="n">
        <v>-33810381.15388673</v>
      </c>
      <c r="AM8" s="84" t="n">
        <v>-33810381.15388673</v>
      </c>
      <c r="AN8" s="84" t="n">
        <v>-33810381.15388673</v>
      </c>
      <c r="AO8" s="88" t="n">
        <v>-135241524.6155469</v>
      </c>
      <c r="AP8" s="89" t="n">
        <v>-495421245.6071094</v>
      </c>
    </row>
    <row r="9">
      <c r="A9" s="23" t="inlineStr">
        <is>
          <t>减：销售与市场 S&amp;M</t>
        </is>
      </c>
      <c r="B9" s="87" t="n">
        <v>-300000</v>
      </c>
      <c r="C9" s="87" t="n">
        <v>-300000</v>
      </c>
      <c r="D9" s="87" t="n">
        <v>-300000</v>
      </c>
      <c r="E9" s="87" t="n">
        <v>-1780000</v>
      </c>
      <c r="F9" s="88" t="n">
        <v>-2680000</v>
      </c>
      <c r="G9" s="87" t="n">
        <v>-16856448.4494</v>
      </c>
      <c r="H9" s="87" t="n">
        <v>-12752586.33705</v>
      </c>
      <c r="I9" s="87" t="n">
        <v>-10993788.2889</v>
      </c>
      <c r="J9" s="87" t="n">
        <v>-12493788.2889</v>
      </c>
      <c r="K9" s="88" t="n">
        <v>-53096611.36425</v>
      </c>
      <c r="L9" s="87" t="n">
        <v>-37970583.15876</v>
      </c>
      <c r="M9" s="87" t="n">
        <v>-28626774.86907</v>
      </c>
      <c r="N9" s="87" t="n">
        <v>-24622285.60206</v>
      </c>
      <c r="O9" s="87" t="n">
        <v>-25622285.60206</v>
      </c>
      <c r="P9" s="88" t="n">
        <v>-116841929.23195</v>
      </c>
      <c r="Q9" s="87" t="n">
        <v>-73440555.4476888</v>
      </c>
      <c r="R9" s="87" t="n">
        <v>-55288789.08576661</v>
      </c>
      <c r="S9" s="87" t="n">
        <v>-47509460.64494281</v>
      </c>
      <c r="T9" s="87" t="n">
        <v>-47509460.64494281</v>
      </c>
      <c r="U9" s="88" t="n">
        <v>-223748265.823341</v>
      </c>
      <c r="V9" s="87" t="n">
        <v>-81050421.40434864</v>
      </c>
      <c r="W9" s="87" t="n">
        <v>-81050421.40434864</v>
      </c>
      <c r="X9" s="87" t="n">
        <v>-81050421.40434864</v>
      </c>
      <c r="Y9" s="87" t="n">
        <v>-81050421.40434864</v>
      </c>
      <c r="Z9" s="88" t="n">
        <v>-324201685.6173946</v>
      </c>
      <c r="AA9" s="87" t="n">
        <v>-118176432.4552853</v>
      </c>
      <c r="AB9" s="87" t="n">
        <v>-118176432.4552853</v>
      </c>
      <c r="AC9" s="87" t="n">
        <v>-118176432.4552853</v>
      </c>
      <c r="AD9" s="87" t="n">
        <v>-118176432.4552853</v>
      </c>
      <c r="AE9" s="88" t="n">
        <v>-472705729.8211411</v>
      </c>
      <c r="AF9" s="87" t="n">
        <v>-155541345.2751184</v>
      </c>
      <c r="AG9" s="87" t="n">
        <v>-155541345.2751184</v>
      </c>
      <c r="AH9" s="87" t="n">
        <v>-155541345.2751184</v>
      </c>
      <c r="AI9" s="87" t="n">
        <v>-155541345.2751184</v>
      </c>
      <c r="AJ9" s="88" t="n">
        <v>-622165381.1004734</v>
      </c>
      <c r="AK9" s="87" t="n">
        <v>-204992456.865795</v>
      </c>
      <c r="AL9" s="87" t="n">
        <v>-204992456.865795</v>
      </c>
      <c r="AM9" s="87" t="n">
        <v>-204992456.865795</v>
      </c>
      <c r="AN9" s="87" t="n">
        <v>-204992456.865795</v>
      </c>
      <c r="AO9" s="88" t="n">
        <v>-819969827.4631801</v>
      </c>
      <c r="AP9" s="89" t="n">
        <v>-2635409430.42173</v>
      </c>
    </row>
    <row r="10">
      <c r="A10" s="21" t="inlineStr">
        <is>
          <t>减：管理费用 G&amp;A</t>
        </is>
      </c>
      <c r="B10" s="84" t="n">
        <v>-1437800</v>
      </c>
      <c r="C10" s="84" t="n">
        <v>-1437800</v>
      </c>
      <c r="D10" s="84" t="n">
        <v>-1437800</v>
      </c>
      <c r="E10" s="84" t="n">
        <v>-1437800</v>
      </c>
      <c r="F10" s="88" t="n">
        <v>-5751200</v>
      </c>
      <c r="G10" s="84" t="n">
        <v>-2051800</v>
      </c>
      <c r="H10" s="84" t="n">
        <v>-2051800</v>
      </c>
      <c r="I10" s="84" t="n">
        <v>-2051800</v>
      </c>
      <c r="J10" s="84" t="n">
        <v>-2051800</v>
      </c>
      <c r="K10" s="88" t="n">
        <v>-8207200</v>
      </c>
      <c r="L10" s="84" t="n">
        <v>-2882700</v>
      </c>
      <c r="M10" s="84" t="n">
        <v>-2882700</v>
      </c>
      <c r="N10" s="84" t="n">
        <v>-2882700</v>
      </c>
      <c r="O10" s="84" t="n">
        <v>-2882700</v>
      </c>
      <c r="P10" s="88" t="n">
        <v>-11530800</v>
      </c>
      <c r="Q10" s="84" t="n">
        <v>-3956649.375</v>
      </c>
      <c r="R10" s="84" t="n">
        <v>-3956649.375</v>
      </c>
      <c r="S10" s="84" t="n">
        <v>-3956649.375</v>
      </c>
      <c r="T10" s="84" t="n">
        <v>-3956649.375</v>
      </c>
      <c r="U10" s="88" t="n">
        <v>-15826597.5</v>
      </c>
      <c r="V10" s="84" t="n">
        <v>-5785920.125</v>
      </c>
      <c r="W10" s="84" t="n">
        <v>-5785920.125</v>
      </c>
      <c r="X10" s="84" t="n">
        <v>-5785920.125</v>
      </c>
      <c r="Y10" s="84" t="n">
        <v>-5785920.125</v>
      </c>
      <c r="Z10" s="88" t="n">
        <v>-23143680.5</v>
      </c>
      <c r="AA10" s="84" t="n">
        <v>-8257921.962499999</v>
      </c>
      <c r="AB10" s="84" t="n">
        <v>-8257921.962499999</v>
      </c>
      <c r="AC10" s="84" t="n">
        <v>-8257921.962499999</v>
      </c>
      <c r="AD10" s="84" t="n">
        <v>-8257921.962499999</v>
      </c>
      <c r="AE10" s="88" t="n">
        <v>-33031687.85</v>
      </c>
      <c r="AF10" s="84" t="n">
        <v>-11655754.1371875</v>
      </c>
      <c r="AG10" s="84" t="n">
        <v>-11655754.1371875</v>
      </c>
      <c r="AH10" s="84" t="n">
        <v>-11655754.1371875</v>
      </c>
      <c r="AI10" s="84" t="n">
        <v>-11655754.1371875</v>
      </c>
      <c r="AJ10" s="88" t="n">
        <v>-46623016.54875001</v>
      </c>
      <c r="AK10" s="84" t="n">
        <v>-16804003.95267188</v>
      </c>
      <c r="AL10" s="84" t="n">
        <v>-16804003.95267188</v>
      </c>
      <c r="AM10" s="84" t="n">
        <v>-16804003.95267188</v>
      </c>
      <c r="AN10" s="84" t="n">
        <v>-16804003.95267188</v>
      </c>
      <c r="AO10" s="88" t="n">
        <v>-67216015.81068751</v>
      </c>
      <c r="AP10" s="89" t="n">
        <v>-211330198.2094375</v>
      </c>
    </row>
    <row r="11">
      <c r="A11" s="8" t="inlineStr">
        <is>
          <t>加：其他收入 (RAISe+ 政府补助)</t>
        </is>
      </c>
      <c r="B11" s="87" t="n">
        <v>0</v>
      </c>
      <c r="C11" s="87" t="n">
        <v>0</v>
      </c>
      <c r="D11" s="87" t="n">
        <v>0</v>
      </c>
      <c r="E11" s="87" t="n">
        <v>0</v>
      </c>
      <c r="F11" s="88" t="n">
        <v>0</v>
      </c>
      <c r="G11" s="87" t="n">
        <v>0</v>
      </c>
      <c r="H11" s="87" t="n">
        <v>0</v>
      </c>
      <c r="I11" s="87" t="n">
        <v>0</v>
      </c>
      <c r="J11" s="87" t="n">
        <v>20000000</v>
      </c>
      <c r="K11" s="88" t="n">
        <v>20000000</v>
      </c>
      <c r="L11" s="87" t="n">
        <v>0</v>
      </c>
      <c r="M11" s="87" t="n">
        <v>0</v>
      </c>
      <c r="N11" s="87" t="n">
        <v>0</v>
      </c>
      <c r="O11" s="87" t="n">
        <v>20000000</v>
      </c>
      <c r="P11" s="88" t="n">
        <v>20000000</v>
      </c>
      <c r="Q11" s="87" t="n">
        <v>0</v>
      </c>
      <c r="R11" s="87" t="n">
        <v>0</v>
      </c>
      <c r="S11" s="87" t="n">
        <v>0</v>
      </c>
      <c r="T11" s="87" t="n">
        <v>20000000</v>
      </c>
      <c r="U11" s="88" t="n">
        <v>20000000</v>
      </c>
      <c r="V11" s="87" t="n">
        <v>0</v>
      </c>
      <c r="W11" s="87" t="n">
        <v>0</v>
      </c>
      <c r="X11" s="87" t="n">
        <v>0</v>
      </c>
      <c r="Y11" s="87" t="n">
        <v>0</v>
      </c>
      <c r="Z11" s="88" t="n">
        <v>0</v>
      </c>
      <c r="AA11" s="87" t="n">
        <v>0</v>
      </c>
      <c r="AB11" s="87" t="n">
        <v>0</v>
      </c>
      <c r="AC11" s="87" t="n">
        <v>0</v>
      </c>
      <c r="AD11" s="87" t="n">
        <v>0</v>
      </c>
      <c r="AE11" s="88" t="n">
        <v>0</v>
      </c>
      <c r="AF11" s="87" t="n">
        <v>0</v>
      </c>
      <c r="AG11" s="87" t="n">
        <v>0</v>
      </c>
      <c r="AH11" s="87" t="n">
        <v>0</v>
      </c>
      <c r="AI11" s="87" t="n">
        <v>0</v>
      </c>
      <c r="AJ11" s="88" t="n">
        <v>0</v>
      </c>
      <c r="AK11" s="87" t="n">
        <v>0</v>
      </c>
      <c r="AL11" s="87" t="n">
        <v>0</v>
      </c>
      <c r="AM11" s="87" t="n">
        <v>0</v>
      </c>
      <c r="AN11" s="87" t="n">
        <v>0</v>
      </c>
      <c r="AO11" s="88" t="n">
        <v>0</v>
      </c>
      <c r="AP11" s="89" t="n">
        <v>60000000</v>
      </c>
    </row>
    <row r="12">
      <c r="A12" s="19" t="inlineStr">
        <is>
          <t>EBITDA</t>
        </is>
      </c>
      <c r="B12" s="90" t="n">
        <v>-6197800</v>
      </c>
      <c r="C12" s="90" t="n">
        <v>-6197800</v>
      </c>
      <c r="D12" s="90" t="n">
        <v>-6197800</v>
      </c>
      <c r="E12" s="90" t="n">
        <v>-7677800</v>
      </c>
      <c r="F12" s="90" t="n">
        <v>-26271200</v>
      </c>
      <c r="G12" s="90" t="n">
        <v>-19677516.1894</v>
      </c>
      <c r="H12" s="90" t="n">
        <v>-11213460.52705</v>
      </c>
      <c r="I12" s="90" t="n">
        <v>-5443284.412899999</v>
      </c>
      <c r="J12" s="90" t="n">
        <v>16893685.9111</v>
      </c>
      <c r="K12" s="90" t="n">
        <v>-19440575.21825</v>
      </c>
      <c r="L12" s="90" t="n">
        <v>-30254185.60351999</v>
      </c>
      <c r="M12" s="90" t="n">
        <v>-6766402.106239999</v>
      </c>
      <c r="N12" s="90" t="n">
        <v>10757348.13993999</v>
      </c>
      <c r="O12" s="90" t="n">
        <v>42685717.20310999</v>
      </c>
      <c r="P12" s="90" t="n">
        <v>16422477.63328999</v>
      </c>
      <c r="Q12" s="90" t="n">
        <v>-43388620.12204883</v>
      </c>
      <c r="R12" s="90" t="n">
        <v>6292066.809363401</v>
      </c>
      <c r="S12" s="90" t="n">
        <v>39215378.52505719</v>
      </c>
      <c r="T12" s="90" t="n">
        <v>83289756.35442719</v>
      </c>
      <c r="U12" s="90" t="n">
        <v>85408581.56679896</v>
      </c>
      <c r="V12" s="90" t="n">
        <v>1544804.109598957</v>
      </c>
      <c r="W12" s="90" t="n">
        <v>56149015.02314055</v>
      </c>
      <c r="X12" s="90" t="n">
        <v>93382826.13378133</v>
      </c>
      <c r="Y12" s="90" t="n">
        <v>129077254.1372221</v>
      </c>
      <c r="Z12" s="90" t="n">
        <v>280153899.403743</v>
      </c>
      <c r="AA12" s="90" t="n">
        <v>40008135.51066348</v>
      </c>
      <c r="AB12" s="90" t="n">
        <v>112114314.6997643</v>
      </c>
      <c r="AC12" s="90" t="n">
        <v>159817624.7708747</v>
      </c>
      <c r="AD12" s="90" t="n">
        <v>205560784.9923851</v>
      </c>
      <c r="AE12" s="90" t="n">
        <v>517500859.9736876</v>
      </c>
      <c r="AF12" s="90" t="n">
        <v>100693710.0440199</v>
      </c>
      <c r="AG12" s="90" t="n">
        <v>183181343.0931423</v>
      </c>
      <c r="AH12" s="90" t="n">
        <v>240152249.8951335</v>
      </c>
      <c r="AI12" s="90" t="n">
        <v>294761799.8483248</v>
      </c>
      <c r="AJ12" s="90" t="n">
        <v>818789102.8806205</v>
      </c>
      <c r="AK12" s="90" t="n">
        <v>170018204.8227823</v>
      </c>
      <c r="AL12" s="90" t="n">
        <v>264658972.1865583</v>
      </c>
      <c r="AM12" s="90" t="n">
        <v>332194580.6676463</v>
      </c>
      <c r="AN12" s="90" t="n">
        <v>396913264.0047343</v>
      </c>
      <c r="AO12" s="90" t="n">
        <v>1163785021.681721</v>
      </c>
      <c r="AP12" s="90" t="n">
        <v>2836348167.921611</v>
      </c>
    </row>
    <row r="13">
      <c r="A13" s="6" t="inlineStr">
        <is>
          <t>EBITDA 率</t>
        </is>
      </c>
      <c r="B13" s="91" t="n">
        <v>0</v>
      </c>
      <c r="C13" s="91" t="n">
        <v>0</v>
      </c>
      <c r="D13" s="91" t="n">
        <v>0</v>
      </c>
      <c r="E13" s="91" t="n">
        <v>0</v>
      </c>
      <c r="F13" s="92" t="n">
        <v>0</v>
      </c>
      <c r="G13" s="91" t="n">
        <v>-1.213763308324679</v>
      </c>
      <c r="H13" s="91" t="n">
        <v>-0.3772784074818304</v>
      </c>
      <c r="I13" s="91" t="n">
        <v>-0.1291372117989762</v>
      </c>
      <c r="J13" s="91" t="n">
        <v>0.3126147005123616</v>
      </c>
      <c r="K13" s="92" t="n">
        <v>-0.1367849586704374</v>
      </c>
      <c r="L13" s="91" t="n">
        <v>-0.708037729258802</v>
      </c>
      <c r="M13" s="91" t="n">
        <v>-0.08736677533184259</v>
      </c>
      <c r="N13" s="91" t="n">
        <v>0.1026510557343737</v>
      </c>
      <c r="O13" s="91" t="n">
        <v>0.3258913205613856</v>
      </c>
      <c r="P13" s="92" t="n">
        <v>0.04613643864563542</v>
      </c>
      <c r="Q13" s="91" t="n">
        <v>-0.4345048139553757</v>
      </c>
      <c r="R13" s="91" t="n">
        <v>0.03743341434638713</v>
      </c>
      <c r="S13" s="91" t="n">
        <v>0.1829816581131683</v>
      </c>
      <c r="T13" s="91" t="n">
        <v>0.3220412317342628</v>
      </c>
      <c r="U13" s="92" t="n">
        <v>0.1152786019092957</v>
      </c>
      <c r="V13" s="91" t="n">
        <v>0.007562799405117411</v>
      </c>
      <c r="W13" s="91" t="n">
        <v>0.1828074564513176</v>
      </c>
      <c r="X13" s="91" t="n">
        <v>0.2516414402319128</v>
      </c>
      <c r="Y13" s="91" t="n">
        <v>0.2984799807585586</v>
      </c>
      <c r="Z13" s="92" t="n">
        <v>0.2130520300914336</v>
      </c>
      <c r="AA13" s="91" t="n">
        <v>0.1162290558109079</v>
      </c>
      <c r="AB13" s="91" t="n">
        <v>0.2380074465280742</v>
      </c>
      <c r="AC13" s="91" t="n">
        <v>0.2905245912647857</v>
      </c>
      <c r="AD13" s="91" t="n">
        <v>0.3284034344647714</v>
      </c>
      <c r="AE13" s="92" t="n">
        <v>0.2598793708672579</v>
      </c>
      <c r="AF13" s="91" t="n">
        <v>0.1974344693217604</v>
      </c>
      <c r="AG13" s="91" t="n">
        <v>0.283091259390494</v>
      </c>
      <c r="AH13" s="91" t="n">
        <v>0.3251606874236251</v>
      </c>
      <c r="AI13" s="91" t="n">
        <v>0.3567300170179803</v>
      </c>
      <c r="AJ13" s="92" t="n">
        <v>0.3008109612934838</v>
      </c>
      <c r="AK13" s="91" t="n">
        <v>0.2415041346481614</v>
      </c>
      <c r="AL13" s="91" t="n">
        <v>0.3093519839088638</v>
      </c>
      <c r="AM13" s="91" t="n">
        <v>0.3454742472947482</v>
      </c>
      <c r="AN13" s="91" t="n">
        <v>0.3733233571454717</v>
      </c>
      <c r="AO13" s="92" t="n">
        <v>0.3246919745355164</v>
      </c>
      <c r="AP13" s="93" t="n">
        <v>0.2613796863968659</v>
      </c>
    </row>
    <row r="14">
      <c r="A14" s="23" t="inlineStr">
        <is>
          <t>减：折旧摊销 D&amp;A</t>
        </is>
      </c>
      <c r="B14" s="87" t="n">
        <v>-50000</v>
      </c>
      <c r="C14" s="87" t="n">
        <v>-50000</v>
      </c>
      <c r="D14" s="87" t="n">
        <v>-50000</v>
      </c>
      <c r="E14" s="87" t="n">
        <v>-50000</v>
      </c>
      <c r="F14" s="88" t="n">
        <v>-200000</v>
      </c>
      <c r="G14" s="87" t="n">
        <v>-83333.33333333333</v>
      </c>
      <c r="H14" s="87" t="n">
        <v>-83333.33333333333</v>
      </c>
      <c r="I14" s="87" t="n">
        <v>-83333.33333333333</v>
      </c>
      <c r="J14" s="87" t="n">
        <v>-83333.33333333333</v>
      </c>
      <c r="K14" s="88" t="n">
        <v>-333333.3333333333</v>
      </c>
      <c r="L14" s="87" t="n">
        <v>-100000</v>
      </c>
      <c r="M14" s="87" t="n">
        <v>-100000</v>
      </c>
      <c r="N14" s="87" t="n">
        <v>-100000</v>
      </c>
      <c r="O14" s="87" t="n">
        <v>-100000</v>
      </c>
      <c r="P14" s="88" t="n">
        <v>-400000</v>
      </c>
      <c r="Q14" s="87" t="n">
        <v>-125000</v>
      </c>
      <c r="R14" s="87" t="n">
        <v>-125000</v>
      </c>
      <c r="S14" s="87" t="n">
        <v>-125000</v>
      </c>
      <c r="T14" s="87" t="n">
        <v>-125000</v>
      </c>
      <c r="U14" s="88" t="n">
        <v>-500000</v>
      </c>
      <c r="V14" s="87" t="n">
        <v>-166666.6666666667</v>
      </c>
      <c r="W14" s="87" t="n">
        <v>-166666.6666666667</v>
      </c>
      <c r="X14" s="87" t="n">
        <v>-166666.6666666667</v>
      </c>
      <c r="Y14" s="87" t="n">
        <v>-166666.6666666667</v>
      </c>
      <c r="Z14" s="88" t="n">
        <v>-666666.6666666666</v>
      </c>
      <c r="AA14" s="87" t="n">
        <v>-208333.3333333333</v>
      </c>
      <c r="AB14" s="87" t="n">
        <v>-208333.3333333333</v>
      </c>
      <c r="AC14" s="87" t="n">
        <v>-208333.3333333333</v>
      </c>
      <c r="AD14" s="87" t="n">
        <v>-208333.3333333333</v>
      </c>
      <c r="AE14" s="88" t="n">
        <v>-833333.3333333334</v>
      </c>
      <c r="AF14" s="87" t="n">
        <v>-250000</v>
      </c>
      <c r="AG14" s="87" t="n">
        <v>-250000</v>
      </c>
      <c r="AH14" s="87" t="n">
        <v>-250000</v>
      </c>
      <c r="AI14" s="87" t="n">
        <v>-250000</v>
      </c>
      <c r="AJ14" s="88" t="n">
        <v>-1000000</v>
      </c>
      <c r="AK14" s="87" t="n">
        <v>-291666.6666666667</v>
      </c>
      <c r="AL14" s="87" t="n">
        <v>-291666.6666666667</v>
      </c>
      <c r="AM14" s="87" t="n">
        <v>-291666.6666666667</v>
      </c>
      <c r="AN14" s="87" t="n">
        <v>-291666.6666666667</v>
      </c>
      <c r="AO14" s="88" t="n">
        <v>-1166666.666666667</v>
      </c>
      <c r="AP14" s="89" t="n">
        <v>-5100000</v>
      </c>
    </row>
    <row r="15">
      <c r="A15" s="19" t="inlineStr">
        <is>
          <t>营业利润 Operating Profit</t>
        </is>
      </c>
      <c r="B15" s="90" t="n">
        <v>-6247800</v>
      </c>
      <c r="C15" s="90" t="n">
        <v>-6247800</v>
      </c>
      <c r="D15" s="90" t="n">
        <v>-6247800</v>
      </c>
      <c r="E15" s="90" t="n">
        <v>-7727800</v>
      </c>
      <c r="F15" s="90" t="n">
        <v>-26471200</v>
      </c>
      <c r="G15" s="90" t="n">
        <v>-19760849.52273333</v>
      </c>
      <c r="H15" s="90" t="n">
        <v>-11296793.86038333</v>
      </c>
      <c r="I15" s="90" t="n">
        <v>-5526617.746233332</v>
      </c>
      <c r="J15" s="90" t="n">
        <v>16810352.57776667</v>
      </c>
      <c r="K15" s="90" t="n">
        <v>-19773908.55158332</v>
      </c>
      <c r="L15" s="90" t="n">
        <v>-30354185.60351999</v>
      </c>
      <c r="M15" s="90" t="n">
        <v>-6866402.106239999</v>
      </c>
      <c r="N15" s="90" t="n">
        <v>10657348.13993999</v>
      </c>
      <c r="O15" s="90" t="n">
        <v>42585717.20310999</v>
      </c>
      <c r="P15" s="90" t="n">
        <v>16022477.63328999</v>
      </c>
      <c r="Q15" s="90" t="n">
        <v>-43513620.12204883</v>
      </c>
      <c r="R15" s="90" t="n">
        <v>6167066.809363401</v>
      </c>
      <c r="S15" s="90" t="n">
        <v>39090378.52505719</v>
      </c>
      <c r="T15" s="90" t="n">
        <v>83164756.35442719</v>
      </c>
      <c r="U15" s="90" t="n">
        <v>84908581.56679896</v>
      </c>
      <c r="V15" s="90" t="n">
        <v>1378137.44293229</v>
      </c>
      <c r="W15" s="90" t="n">
        <v>55982348.35647388</v>
      </c>
      <c r="X15" s="90" t="n">
        <v>93216159.46711466</v>
      </c>
      <c r="Y15" s="90" t="n">
        <v>128910587.4705555</v>
      </c>
      <c r="Z15" s="90" t="n">
        <v>279487232.7370763</v>
      </c>
      <c r="AA15" s="90" t="n">
        <v>39799802.17733015</v>
      </c>
      <c r="AB15" s="90" t="n">
        <v>111905981.366431</v>
      </c>
      <c r="AC15" s="90" t="n">
        <v>159609291.4375414</v>
      </c>
      <c r="AD15" s="90" t="n">
        <v>205352451.6590517</v>
      </c>
      <c r="AE15" s="90" t="n">
        <v>516667526.6403543</v>
      </c>
      <c r="AF15" s="90" t="n">
        <v>100443710.0440199</v>
      </c>
      <c r="AG15" s="90" t="n">
        <v>182931343.0931423</v>
      </c>
      <c r="AH15" s="90" t="n">
        <v>239902249.8951335</v>
      </c>
      <c r="AI15" s="90" t="n">
        <v>294511799.8483248</v>
      </c>
      <c r="AJ15" s="90" t="n">
        <v>817789102.8806205</v>
      </c>
      <c r="AK15" s="90" t="n">
        <v>169726538.1561157</v>
      </c>
      <c r="AL15" s="90" t="n">
        <v>264367305.5198917</v>
      </c>
      <c r="AM15" s="90" t="n">
        <v>331902914.0009796</v>
      </c>
      <c r="AN15" s="90" t="n">
        <v>396621597.3380677</v>
      </c>
      <c r="AO15" s="90" t="n">
        <v>1162618355.015055</v>
      </c>
      <c r="AP15" s="90" t="n">
        <v>2831248167.921611</v>
      </c>
    </row>
    <row r="16">
      <c r="A16" s="6" t="inlineStr">
        <is>
          <t>加：利息收入 (理财3.5%年化)</t>
        </is>
      </c>
      <c r="B16" s="84" t="n">
        <v>746794.3087500001</v>
      </c>
      <c r="C16" s="84" t="n">
        <v>697785.5089515626</v>
      </c>
      <c r="D16" s="84" t="n">
        <v>648347.8821548887</v>
      </c>
      <c r="E16" s="84" t="n">
        <v>598477.6761237441</v>
      </c>
      <c r="F16" s="88" t="n">
        <v>2691405.375980196</v>
      </c>
      <c r="G16" s="84" t="n">
        <v>535221.1057898268</v>
      </c>
      <c r="H16" s="84" t="n">
        <v>365538.5238082377</v>
      </c>
      <c r="I16" s="84" t="n">
        <v>268431.7062798723</v>
      </c>
      <c r="J16" s="84" t="n">
        <v>220964.2450969462</v>
      </c>
      <c r="K16" s="88" t="n">
        <v>1390155.580974883</v>
      </c>
      <c r="L16" s="84" t="n">
        <v>368529.9339636696</v>
      </c>
      <c r="M16" s="84" t="n">
        <v>104405.4468550516</v>
      </c>
      <c r="N16" s="84" t="n">
        <v>43487.97608543334</v>
      </c>
      <c r="O16" s="84" t="n">
        <v>142018.5331313223</v>
      </c>
      <c r="P16" s="88" t="n">
        <v>658441.8900354769</v>
      </c>
      <c r="Q16" s="84" t="n">
        <v>488302.6921070694</v>
      </c>
      <c r="R16" s="84" t="n">
        <v>163479.4885600148</v>
      </c>
      <c r="S16" s="84" t="n">
        <v>244516.8947455357</v>
      </c>
      <c r="T16" s="84" t="n">
        <v>588690.7392169938</v>
      </c>
      <c r="U16" s="88" t="n">
        <v>1484989.814629614</v>
      </c>
      <c r="V16" s="84" t="n">
        <v>1160559.929388782</v>
      </c>
      <c r="W16" s="84" t="n">
        <v>1185979.554245964</v>
      </c>
      <c r="X16" s="84" t="n">
        <v>1650641.867104277</v>
      </c>
      <c r="Y16" s="84" t="n">
        <v>2477809.712112026</v>
      </c>
      <c r="Z16" s="88" t="n">
        <v>6474991.062851049</v>
      </c>
      <c r="AA16" s="84" t="n">
        <v>3247273.885947826</v>
      </c>
      <c r="AB16" s="84" t="n">
        <v>3620289.968168175</v>
      </c>
      <c r="AC16" s="84" t="n">
        <v>4627499.009012584</v>
      </c>
      <c r="AD16" s="84" t="n">
        <v>6060925.092086598</v>
      </c>
      <c r="AE16" s="88" t="n">
        <v>17555987.95521519</v>
      </c>
      <c r="AF16" s="84" t="n">
        <v>7137304.856128372</v>
      </c>
      <c r="AG16" s="84" t="n">
        <v>8074263.73650467</v>
      </c>
      <c r="AH16" s="84" t="n">
        <v>9741187.796264082</v>
      </c>
      <c r="AI16" s="84" t="n">
        <v>11921192.87606381</v>
      </c>
      <c r="AJ16" s="88" t="n">
        <v>36873949.26496093</v>
      </c>
      <c r="AK16" s="84" t="n">
        <v>13365630.53086703</v>
      </c>
      <c r="AL16" s="84" t="n">
        <v>14962582.84021146</v>
      </c>
      <c r="AM16" s="84" t="n">
        <v>17401615.1966957</v>
      </c>
      <c r="AN16" s="84" t="n">
        <v>20452925.66050869</v>
      </c>
      <c r="AO16" s="88" t="n">
        <v>66182754.22828287</v>
      </c>
      <c r="AP16" s="89" t="n">
        <v>133312675.1729302</v>
      </c>
    </row>
    <row r="17">
      <c r="A17" s="19" t="inlineStr">
        <is>
          <t>税前利润 Profit Before Tax</t>
        </is>
      </c>
      <c r="B17" s="90" t="n">
        <v>-5501005.69125</v>
      </c>
      <c r="C17" s="90" t="n">
        <v>-5550014.491048438</v>
      </c>
      <c r="D17" s="90" t="n">
        <v>-5599452.117845112</v>
      </c>
      <c r="E17" s="90" t="n">
        <v>-7129322.323876256</v>
      </c>
      <c r="F17" s="90" t="n">
        <v>-23779794.6240198</v>
      </c>
      <c r="G17" s="90" t="n">
        <v>-19225628.41694351</v>
      </c>
      <c r="H17" s="90" t="n">
        <v>-10931255.3365751</v>
      </c>
      <c r="I17" s="90" t="n">
        <v>-5258186.03995346</v>
      </c>
      <c r="J17" s="90" t="n">
        <v>17031316.82286362</v>
      </c>
      <c r="K17" s="90" t="n">
        <v>-18383752.97060845</v>
      </c>
      <c r="L17" s="90" t="n">
        <v>-29985655.66955633</v>
      </c>
      <c r="M17" s="90" t="n">
        <v>-6761996.659384946</v>
      </c>
      <c r="N17" s="90" t="n">
        <v>10700836.11602543</v>
      </c>
      <c r="O17" s="90" t="n">
        <v>42727735.73624131</v>
      </c>
      <c r="P17" s="90" t="n">
        <v>16680919.52332547</v>
      </c>
      <c r="Q17" s="90" t="n">
        <v>-43025317.42994175</v>
      </c>
      <c r="R17" s="90" t="n">
        <v>6330546.297923415</v>
      </c>
      <c r="S17" s="90" t="n">
        <v>39334895.41980273</v>
      </c>
      <c r="T17" s="90" t="n">
        <v>83753447.09364417</v>
      </c>
      <c r="U17" s="90" t="n">
        <v>86393571.38142857</v>
      </c>
      <c r="V17" s="90" t="n">
        <v>2538697.372321072</v>
      </c>
      <c r="W17" s="90" t="n">
        <v>57168327.91071984</v>
      </c>
      <c r="X17" s="90" t="n">
        <v>94866801.33421893</v>
      </c>
      <c r="Y17" s="90" t="n">
        <v>131388397.1826675</v>
      </c>
      <c r="Z17" s="90" t="n">
        <v>285962223.7999274</v>
      </c>
      <c r="AA17" s="90" t="n">
        <v>43047076.06327797</v>
      </c>
      <c r="AB17" s="90" t="n">
        <v>115526271.3345992</v>
      </c>
      <c r="AC17" s="90" t="n">
        <v>164236790.446554</v>
      </c>
      <c r="AD17" s="90" t="n">
        <v>211413376.7511383</v>
      </c>
      <c r="AE17" s="90" t="n">
        <v>534223514.5955695</v>
      </c>
      <c r="AF17" s="90" t="n">
        <v>107581014.9001483</v>
      </c>
      <c r="AG17" s="90" t="n">
        <v>191005606.8296469</v>
      </c>
      <c r="AH17" s="90" t="n">
        <v>249643437.6913975</v>
      </c>
      <c r="AI17" s="90" t="n">
        <v>306432992.7243886</v>
      </c>
      <c r="AJ17" s="90" t="n">
        <v>854663052.1455814</v>
      </c>
      <c r="AK17" s="90" t="n">
        <v>183092168.6869827</v>
      </c>
      <c r="AL17" s="90" t="n">
        <v>279329888.3601031</v>
      </c>
      <c r="AM17" s="90" t="n">
        <v>349304529.1976753</v>
      </c>
      <c r="AN17" s="90" t="n">
        <v>417074522.9985763</v>
      </c>
      <c r="AO17" s="90" t="n">
        <v>1228801109.243338</v>
      </c>
      <c r="AP17" s="90" t="n">
        <v>2964560843.094542</v>
      </c>
    </row>
    <row r="18">
      <c r="A18" s="23" t="inlineStr">
        <is>
          <t>减：香港利得税 Profits Tax (两级制)</t>
        </is>
      </c>
      <c r="B18" s="87" t="n">
        <v>0</v>
      </c>
      <c r="C18" s="87" t="n">
        <v>0</v>
      </c>
      <c r="D18" s="87" t="n">
        <v>0</v>
      </c>
      <c r="E18" s="87" t="n">
        <v>0</v>
      </c>
      <c r="F18" s="88" t="n">
        <v>0</v>
      </c>
      <c r="G18" s="87" t="n">
        <v>0</v>
      </c>
      <c r="H18" s="87" t="n">
        <v>0</v>
      </c>
      <c r="I18" s="87" t="n">
        <v>0</v>
      </c>
      <c r="J18" s="87" t="n">
        <v>0</v>
      </c>
      <c r="K18" s="88" t="n">
        <v>0</v>
      </c>
      <c r="L18" s="87" t="n">
        <v>0</v>
      </c>
      <c r="M18" s="87" t="n">
        <v>0</v>
      </c>
      <c r="N18" s="87" t="n">
        <v>0</v>
      </c>
      <c r="O18" s="87" t="n">
        <v>-1252748.686277505</v>
      </c>
      <c r="P18" s="88" t="n">
        <v>-1252748.686277505</v>
      </c>
      <c r="Q18" s="87" t="n">
        <v>0</v>
      </c>
      <c r="R18" s="87" t="n">
        <v>0</v>
      </c>
      <c r="S18" s="87" t="n">
        <v>0</v>
      </c>
      <c r="T18" s="87" t="n">
        <v>-8944557.079846775</v>
      </c>
      <c r="U18" s="88" t="n">
        <v>-8944557.079846775</v>
      </c>
      <c r="V18" s="87" t="n">
        <v>0</v>
      </c>
      <c r="W18" s="87" t="n">
        <v>0</v>
      </c>
      <c r="X18" s="87" t="n">
        <v>0</v>
      </c>
      <c r="Y18" s="87" t="n">
        <v>-40103628.17521524</v>
      </c>
      <c r="Z18" s="88" t="n">
        <v>-40103628.17521524</v>
      </c>
      <c r="AA18" s="87" t="n">
        <v>0</v>
      </c>
      <c r="AB18" s="87" t="n">
        <v>0</v>
      </c>
      <c r="AC18" s="87" t="n">
        <v>0</v>
      </c>
      <c r="AD18" s="87" t="n">
        <v>-83896067.80029288</v>
      </c>
      <c r="AE18" s="88" t="n">
        <v>-83896067.80029288</v>
      </c>
      <c r="AF18" s="87" t="n">
        <v>0</v>
      </c>
      <c r="AG18" s="87" t="n">
        <v>0</v>
      </c>
      <c r="AH18" s="87" t="n">
        <v>0</v>
      </c>
      <c r="AI18" s="87" t="n">
        <v>-136420225.9631399</v>
      </c>
      <c r="AJ18" s="88" t="n">
        <v>-136420225.9631399</v>
      </c>
      <c r="AK18" s="87" t="n">
        <v>0</v>
      </c>
      <c r="AL18" s="87" t="n">
        <v>0</v>
      </c>
      <c r="AM18" s="87" t="n">
        <v>0</v>
      </c>
      <c r="AN18" s="87" t="n">
        <v>-196630449.0693915</v>
      </c>
      <c r="AO18" s="88" t="n">
        <v>-196630449.0693915</v>
      </c>
      <c r="AP18" s="89" t="n">
        <v>-467247676.7741638</v>
      </c>
    </row>
    <row r="19">
      <c r="A19" s="19" t="inlineStr">
        <is>
          <t>净利润 Net Profit</t>
        </is>
      </c>
      <c r="B19" s="90" t="n">
        <v>-5501005.69125</v>
      </c>
      <c r="C19" s="90" t="n">
        <v>-5550014.491048438</v>
      </c>
      <c r="D19" s="90" t="n">
        <v>-5599452.117845112</v>
      </c>
      <c r="E19" s="90" t="n">
        <v>-7129322.323876256</v>
      </c>
      <c r="F19" s="90" t="n">
        <v>-23779794.6240198</v>
      </c>
      <c r="G19" s="90" t="n">
        <v>-19225628.41694351</v>
      </c>
      <c r="H19" s="90" t="n">
        <v>-10931255.3365751</v>
      </c>
      <c r="I19" s="90" t="n">
        <v>-5258186.03995346</v>
      </c>
      <c r="J19" s="90" t="n">
        <v>17031316.82286362</v>
      </c>
      <c r="K19" s="90" t="n">
        <v>-18383752.97060845</v>
      </c>
      <c r="L19" s="90" t="n">
        <v>-29985655.66955633</v>
      </c>
      <c r="M19" s="90" t="n">
        <v>-6761996.659384946</v>
      </c>
      <c r="N19" s="90" t="n">
        <v>10700836.11602543</v>
      </c>
      <c r="O19" s="90" t="n">
        <v>41474987.0499638</v>
      </c>
      <c r="P19" s="90" t="n">
        <v>15428170.83704796</v>
      </c>
      <c r="Q19" s="90" t="n">
        <v>-43025317.42994175</v>
      </c>
      <c r="R19" s="90" t="n">
        <v>6330546.297923415</v>
      </c>
      <c r="S19" s="90" t="n">
        <v>39334895.41980273</v>
      </c>
      <c r="T19" s="90" t="n">
        <v>74808890.0137974</v>
      </c>
      <c r="U19" s="90" t="n">
        <v>77449014.3015818</v>
      </c>
      <c r="V19" s="90" t="n">
        <v>2538697.372321072</v>
      </c>
      <c r="W19" s="90" t="n">
        <v>57168327.91071984</v>
      </c>
      <c r="X19" s="90" t="n">
        <v>94866801.33421893</v>
      </c>
      <c r="Y19" s="90" t="n">
        <v>91284769.00745225</v>
      </c>
      <c r="Z19" s="90" t="n">
        <v>245858595.6247121</v>
      </c>
      <c r="AA19" s="90" t="n">
        <v>43047076.06327797</v>
      </c>
      <c r="AB19" s="90" t="n">
        <v>115526271.3345992</v>
      </c>
      <c r="AC19" s="90" t="n">
        <v>164236790.446554</v>
      </c>
      <c r="AD19" s="90" t="n">
        <v>127517308.9508455</v>
      </c>
      <c r="AE19" s="90" t="n">
        <v>450327446.7952766</v>
      </c>
      <c r="AF19" s="90" t="n">
        <v>107581014.9001483</v>
      </c>
      <c r="AG19" s="90" t="n">
        <v>191005606.8296469</v>
      </c>
      <c r="AH19" s="90" t="n">
        <v>249643437.6913975</v>
      </c>
      <c r="AI19" s="90" t="n">
        <v>170012766.7612487</v>
      </c>
      <c r="AJ19" s="90" t="n">
        <v>718242826.1824415</v>
      </c>
      <c r="AK19" s="90" t="n">
        <v>183092168.6869827</v>
      </c>
      <c r="AL19" s="90" t="n">
        <v>279329888.3601031</v>
      </c>
      <c r="AM19" s="90" t="n">
        <v>349304529.1976753</v>
      </c>
      <c r="AN19" s="90" t="n">
        <v>220444073.9291849</v>
      </c>
      <c r="AO19" s="90" t="n">
        <v>1032170660.173946</v>
      </c>
      <c r="AP19" s="90" t="n">
        <v>2497313166.320378</v>
      </c>
    </row>
    <row r="20">
      <c r="A20" s="6" t="inlineStr">
        <is>
          <t>净利率 Net Margin</t>
        </is>
      </c>
      <c r="B20" s="91" t="n">
        <v>0</v>
      </c>
      <c r="C20" s="91" t="n">
        <v>0</v>
      </c>
      <c r="D20" s="91" t="n">
        <v>0</v>
      </c>
      <c r="E20" s="91" t="n">
        <v>0</v>
      </c>
      <c r="F20" s="92" t="n">
        <v>0</v>
      </c>
      <c r="G20" s="91" t="n">
        <v>-1.18588962790643</v>
      </c>
      <c r="H20" s="91" t="n">
        <v>-0.3677835753924283</v>
      </c>
      <c r="I20" s="91" t="n">
        <v>-0.1247459130944302</v>
      </c>
      <c r="J20" s="91" t="n">
        <v>0.3151615364419888</v>
      </c>
      <c r="K20" s="92" t="n">
        <v>-0.1293490990910386</v>
      </c>
      <c r="L20" s="91" t="n">
        <v>-0.7017533318807569</v>
      </c>
      <c r="M20" s="91" t="n">
        <v>-0.08730989285876774</v>
      </c>
      <c r="N20" s="91" t="n">
        <v>0.1021117946784841</v>
      </c>
      <c r="O20" s="91" t="n">
        <v>0.3166477966310075</v>
      </c>
      <c r="P20" s="92" t="n">
        <v>0.04334308580789014</v>
      </c>
      <c r="Q20" s="91" t="n">
        <v>-0.4308666072504971</v>
      </c>
      <c r="R20" s="91" t="n">
        <v>0.03766234049780061</v>
      </c>
      <c r="S20" s="91" t="n">
        <v>0.1835393321786909</v>
      </c>
      <c r="T20" s="91" t="n">
        <v>0.2892498206165751</v>
      </c>
      <c r="U20" s="92" t="n">
        <v>0.1045353279981186</v>
      </c>
      <c r="V20" s="91" t="n">
        <v>0.01242853955259565</v>
      </c>
      <c r="W20" s="91" t="n">
        <v>0.1861260898455031</v>
      </c>
      <c r="X20" s="91" t="n">
        <v>0.2556403517252487</v>
      </c>
      <c r="Y20" s="91" t="n">
        <v>0.2110881291906617</v>
      </c>
      <c r="Z20" s="92" t="n">
        <v>0.1869710649209473</v>
      </c>
      <c r="AA20" s="91" t="n">
        <v>0.1250575899724591</v>
      </c>
      <c r="AB20" s="91" t="n">
        <v>0.2452506882898086</v>
      </c>
      <c r="AC20" s="91" t="n">
        <v>0.2985579749638536</v>
      </c>
      <c r="AD20" s="91" t="n">
        <v>0.2037213577225554</v>
      </c>
      <c r="AE20" s="92" t="n">
        <v>0.2261461238216406</v>
      </c>
      <c r="AF20" s="91" t="n">
        <v>0.2109387028903957</v>
      </c>
      <c r="AG20" s="91" t="n">
        <v>0.2951829966688053</v>
      </c>
      <c r="AH20" s="91" t="n">
        <v>0.3380115399542492</v>
      </c>
      <c r="AI20" s="91" t="n">
        <v>0.2057548068006847</v>
      </c>
      <c r="AJ20" s="92" t="n">
        <v>0.2638717518662308</v>
      </c>
      <c r="AK20" s="91" t="n">
        <v>0.260075183158738</v>
      </c>
      <c r="AL20" s="91" t="n">
        <v>0.3265003805286752</v>
      </c>
      <c r="AM20" s="91" t="n">
        <v>0.3632681757140006</v>
      </c>
      <c r="AN20" s="91" t="n">
        <v>0.2073423319536286</v>
      </c>
      <c r="AO20" s="92" t="n">
        <v>0.2879720253017327</v>
      </c>
      <c r="AP20" s="93" t="n">
        <v>0.230136391445165</v>
      </c>
    </row>
    <row r="23">
      <c r="A23" s="24" t="inlineStr">
        <is>
          <t>附注 Notes（基本假设与计算逻辑）</t>
        </is>
      </c>
    </row>
    <row r="24">
      <c r="A24" s="67" t="inlineStr">
        <is>
          <t>• 【利润表结构（自上而下）】</t>
        </is>
      </c>
    </row>
    <row r="25">
      <c r="A25" s="67" t="inlineStr">
        <is>
          <t>• 收入 → 减COGS → 毛利 → 减OPEX(研发+S&amp;M+G&amp;A) → 加其他收入 → EBITDA → 减折旧 → 营业利润</t>
        </is>
      </c>
    </row>
    <row r="26">
      <c r="A26" s="67" t="inlineStr">
        <is>
          <t>• → 加利息收入 → 税前利润PBT → 减利得税 → 净利润</t>
        </is>
      </c>
    </row>
    <row r="27">
      <c r="A27" s="67" t="inlineStr">
        <is>
          <t xml:space="preserve">• </t>
        </is>
      </c>
    </row>
    <row r="28">
      <c r="A28" s="67" t="inlineStr">
        <is>
          <t>• 【各科目来源】</t>
        </is>
      </c>
    </row>
    <row r="29">
      <c r="A29" s="67" t="inlineStr">
        <is>
          <t>• 收入 = 引用收入引擎合计（三情景加权）</t>
        </is>
      </c>
    </row>
    <row r="30">
      <c r="A30" s="67" t="inlineStr">
        <is>
          <t>• COGS = 引用成本毛利表（Token+服务器+渠道28%+支付1.5%+内容0-6%）</t>
        </is>
      </c>
    </row>
    <row r="31">
      <c r="A31" s="67" t="inlineStr">
        <is>
          <t>• 研发/S&amp;M/G&amp;A = 引用OPEX表对应行（三情景加权，与研发明细/营销明细勾稽=0）</t>
        </is>
      </c>
    </row>
    <row r="32">
      <c r="A32" s="67" t="inlineStr">
        <is>
          <t>• 其他收入 = RAISe+政府补助（27Q4、28Q4、29Q4各HK$2,000万，共HK$6,000万，非稀释性）</t>
        </is>
      </c>
    </row>
    <row r="33">
      <c r="A33" s="67" t="inlineStr">
        <is>
          <t>• EBITDA = 毛利 + 研发(负) + S&amp;M(负) + G&amp;A(负) + 其他收入</t>
        </is>
      </c>
    </row>
    <row r="34">
      <c r="A34" s="67" t="inlineStr">
        <is>
          <t>• 折旧 = 资本开支 ÷ 折旧年限3年 ÷ 4季度</t>
        </is>
      </c>
    </row>
    <row r="35">
      <c r="A35" s="67" t="inlineStr">
        <is>
          <t xml:space="preserve">• </t>
        </is>
      </c>
    </row>
    <row r="36">
      <c r="A36" s="67" t="inlineStr">
        <is>
          <t>• 【利息收入（理财）】</t>
        </is>
      </c>
    </row>
    <row r="37">
      <c r="A37" s="67" t="inlineStr">
        <is>
          <t>• 计算 = MAX(0, 经营现金基数) × 3.5%年化 ÷ 4季度</t>
        </is>
      </c>
    </row>
    <row r="38">
      <c r="A38" s="67" t="inlineStr">
        <is>
          <t>• 经营现金基数 = FY2025期末现金 + Pre-A + 累计经营现金流(CFO+CFI)，排除融资(CFF)</t>
        </is>
      </c>
    </row>
    <row r="39">
      <c r="A39" s="67" t="inlineStr">
        <is>
          <t>• 现金为负时利息=0（不产生理财收益）</t>
        </is>
      </c>
    </row>
    <row r="40">
      <c r="A40" s="67" t="inlineStr">
        <is>
          <t xml:space="preserve">• </t>
        </is>
      </c>
    </row>
    <row r="41">
      <c r="A41" s="67" t="inlineStr">
        <is>
          <t>• 【香港两级利得税（按年度评税）】</t>
        </is>
      </c>
    </row>
    <row r="42">
      <c r="A42" s="67" t="inlineStr">
        <is>
          <t>• 首 HK$200 万应纳税利润：8.25%；超过部分：16.5%（法例固定税率）</t>
        </is>
      </c>
    </row>
    <row r="43">
      <c r="A43" s="67" t="inlineStr">
        <is>
          <t>• 按【年度】评税：每年末(Q4)把全年税前利润汇总，扣减年初累计可结转亏损后，得到应纳税利润</t>
        </is>
      </c>
    </row>
    <row r="44">
      <c r="A44" s="67" t="inlineStr">
        <is>
          <t>• 累计税前亏损可无限期结转抵扣未来年度利润（依香港税务局规则）；亏损年度税=0，亏损额累计结转</t>
        </is>
      </c>
    </row>
    <row r="45">
      <c r="A45" s="67" t="inlineStr">
        <is>
          <t>• 有效税率：盈利初期因亏损结转抵扣可为0%；待累计亏损抵扣完毕后渐近16.5%</t>
        </is>
      </c>
    </row>
    <row r="46">
      <c r="A46" s="67" t="inlineStr">
        <is>
          <t>• 季度税务现金流：Q1-Q3 = 0，Q4 一次性计提全年利得税（与香港税务局年度评税时点一致）</t>
        </is>
      </c>
    </row>
    <row r="47">
      <c r="A47" s="67" t="inlineStr">
        <is>
          <t>• 【净利润】</t>
        </is>
      </c>
    </row>
    <row r="48">
      <c r="A48" s="67" t="inlineStr">
        <is>
          <t>• 净利润 = 税前利润PBT - 利得税</t>
        </is>
      </c>
    </row>
    <row r="49">
      <c r="A49" s="67" t="inlineStr">
        <is>
          <t>• 净利率 = 净利润 ÷ 收入</t>
        </is>
      </c>
    </row>
  </sheetData>
  <mergeCells count="36">
    <mergeCell ref="A41:F41"/>
    <mergeCell ref="L2:P2"/>
    <mergeCell ref="A46:F46"/>
    <mergeCell ref="A1:AP1"/>
    <mergeCell ref="V2:Z2"/>
    <mergeCell ref="G2:K2"/>
    <mergeCell ref="A37:F37"/>
    <mergeCell ref="A27:F27"/>
    <mergeCell ref="A26:F26"/>
    <mergeCell ref="A33:F33"/>
    <mergeCell ref="A47:F47"/>
    <mergeCell ref="A42:F42"/>
    <mergeCell ref="B2:F2"/>
    <mergeCell ref="A32:F32"/>
    <mergeCell ref="A35:F35"/>
    <mergeCell ref="A29:F29"/>
    <mergeCell ref="A43:F43"/>
    <mergeCell ref="A38:F38"/>
    <mergeCell ref="AP2:AP3"/>
    <mergeCell ref="A28:F28"/>
    <mergeCell ref="A44:F44"/>
    <mergeCell ref="A31:F31"/>
    <mergeCell ref="AF2:AJ2"/>
    <mergeCell ref="A40:F40"/>
    <mergeCell ref="A34:F34"/>
    <mergeCell ref="A48:F48"/>
    <mergeCell ref="A30:F30"/>
    <mergeCell ref="A39:F39"/>
    <mergeCell ref="A24:F24"/>
    <mergeCell ref="A49:F49"/>
    <mergeCell ref="A36:F36"/>
    <mergeCell ref="Q2:U2"/>
    <mergeCell ref="A45:F45"/>
    <mergeCell ref="AA2:AE2"/>
    <mergeCell ref="AK2:AO2"/>
    <mergeCell ref="A25:F25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>
  <sheetPr>
    <outlinePr summaryBelow="0" summaryRight="0"/>
    <pageSetUpPr/>
  </sheetPr>
  <dimension ref="A1:AP47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:AP1"/>
    </sheetView>
  </sheetViews>
  <sheetFormatPr baseColWidth="8" defaultColWidth="9" defaultRowHeight="14"/>
  <cols>
    <col width="38" customWidth="1" min="1" max="1"/>
    <col width="11" customWidth="1" min="2" max="5"/>
    <col width="13" customWidth="1" min="6" max="6"/>
    <col width="11" customWidth="1" min="7" max="10"/>
    <col width="13" customWidth="1" min="11" max="11"/>
    <col width="11" customWidth="1" min="12" max="15"/>
    <col width="13" customWidth="1" min="16" max="16"/>
    <col width="11" customWidth="1" min="17" max="20"/>
    <col width="13" customWidth="1" min="21" max="21"/>
    <col width="11" customWidth="1" min="22" max="25"/>
    <col width="13" customWidth="1" min="26" max="26"/>
    <col width="11" customWidth="1" min="27" max="30"/>
    <col width="13" customWidth="1" min="31" max="31"/>
    <col width="11" customWidth="1" min="32" max="35"/>
    <col width="13" customWidth="1" min="36" max="36"/>
    <col width="11" customWidth="1" min="37" max="40"/>
    <col width="13" customWidth="1" min="41" max="41"/>
    <col width="14" customWidth="1" min="42" max="42"/>
  </cols>
  <sheetData>
    <row r="1" ht="28" customHeight="1">
      <c r="A1" s="69" t="inlineStr">
        <is>
          <t>季度现金流量表 Quarterly Cash Flow (HKD)</t>
        </is>
      </c>
    </row>
    <row r="2" ht="18" customHeight="1">
      <c r="A2" s="15" t="n"/>
      <c r="B2" s="70" t="n">
        <v>2026</v>
      </c>
      <c r="G2" s="71" t="n">
        <v>2027</v>
      </c>
      <c r="L2" s="70" t="n">
        <v>2028</v>
      </c>
      <c r="Q2" s="71" t="n">
        <v>2029</v>
      </c>
      <c r="V2" s="70" t="n">
        <v>2030</v>
      </c>
      <c r="AA2" s="71" t="n">
        <v>2031</v>
      </c>
      <c r="AF2" s="70" t="n">
        <v>2032</v>
      </c>
      <c r="AK2" s="71" t="n">
        <v>2033</v>
      </c>
      <c r="AP2" s="68" t="inlineStr">
        <is>
          <t>总计</t>
        </is>
      </c>
    </row>
    <row r="3" ht="15" customHeight="1">
      <c r="A3" s="16" t="inlineStr">
        <is>
          <t>科目 \ 季度</t>
        </is>
      </c>
      <c r="B3" s="17" t="inlineStr">
        <is>
          <t>2026Q1</t>
        </is>
      </c>
      <c r="C3" s="17" t="inlineStr">
        <is>
          <t>2026Q2</t>
        </is>
      </c>
      <c r="D3" s="17" t="inlineStr">
        <is>
          <t>2026Q3</t>
        </is>
      </c>
      <c r="E3" s="17" t="inlineStr">
        <is>
          <t>2026Q4</t>
        </is>
      </c>
      <c r="F3" s="18" t="inlineStr">
        <is>
          <t>小计</t>
        </is>
      </c>
      <c r="G3" s="17" t="inlineStr">
        <is>
          <t>2027Q1</t>
        </is>
      </c>
      <c r="H3" s="17" t="inlineStr">
        <is>
          <t>2027Q2</t>
        </is>
      </c>
      <c r="I3" s="17" t="inlineStr">
        <is>
          <t>2027Q3</t>
        </is>
      </c>
      <c r="J3" s="17" t="inlineStr">
        <is>
          <t>2027Q4</t>
        </is>
      </c>
      <c r="K3" s="18" t="inlineStr">
        <is>
          <t>小计</t>
        </is>
      </c>
      <c r="L3" s="17" t="inlineStr">
        <is>
          <t>2028Q1</t>
        </is>
      </c>
      <c r="M3" s="17" t="inlineStr">
        <is>
          <t>2028Q2</t>
        </is>
      </c>
      <c r="N3" s="17" t="inlineStr">
        <is>
          <t>2028Q3</t>
        </is>
      </c>
      <c r="O3" s="17" t="inlineStr">
        <is>
          <t>2028Q4</t>
        </is>
      </c>
      <c r="P3" s="18" t="inlineStr">
        <is>
          <t>小计</t>
        </is>
      </c>
      <c r="Q3" s="17" t="inlineStr">
        <is>
          <t>2029Q1</t>
        </is>
      </c>
      <c r="R3" s="17" t="inlineStr">
        <is>
          <t>2029Q2</t>
        </is>
      </c>
      <c r="S3" s="17" t="inlineStr">
        <is>
          <t>2029Q3</t>
        </is>
      </c>
      <c r="T3" s="17" t="inlineStr">
        <is>
          <t>2029Q4</t>
        </is>
      </c>
      <c r="U3" s="18" t="inlineStr">
        <is>
          <t>小计</t>
        </is>
      </c>
      <c r="V3" s="17" t="inlineStr">
        <is>
          <t>2030Q1</t>
        </is>
      </c>
      <c r="W3" s="17" t="inlineStr">
        <is>
          <t>2030Q2</t>
        </is>
      </c>
      <c r="X3" s="17" t="inlineStr">
        <is>
          <t>2030Q3</t>
        </is>
      </c>
      <c r="Y3" s="17" t="inlineStr">
        <is>
          <t>2030Q4</t>
        </is>
      </c>
      <c r="Z3" s="18" t="inlineStr">
        <is>
          <t>小计</t>
        </is>
      </c>
      <c r="AA3" s="17" t="inlineStr">
        <is>
          <t>2031Q1</t>
        </is>
      </c>
      <c r="AB3" s="17" t="inlineStr">
        <is>
          <t>2031Q2</t>
        </is>
      </c>
      <c r="AC3" s="17" t="inlineStr">
        <is>
          <t>2031Q3</t>
        </is>
      </c>
      <c r="AD3" s="17" t="inlineStr">
        <is>
          <t>2031Q4</t>
        </is>
      </c>
      <c r="AE3" s="18" t="inlineStr">
        <is>
          <t>小计</t>
        </is>
      </c>
      <c r="AF3" s="17" t="inlineStr">
        <is>
          <t>2032Q1</t>
        </is>
      </c>
      <c r="AG3" s="17" t="inlineStr">
        <is>
          <t>2032Q2</t>
        </is>
      </c>
      <c r="AH3" s="17" t="inlineStr">
        <is>
          <t>2032Q3</t>
        </is>
      </c>
      <c r="AI3" s="17" t="inlineStr">
        <is>
          <t>2032Q4</t>
        </is>
      </c>
      <c r="AJ3" s="18" t="inlineStr">
        <is>
          <t>小计</t>
        </is>
      </c>
      <c r="AK3" s="17" t="inlineStr">
        <is>
          <t>2033Q1</t>
        </is>
      </c>
      <c r="AL3" s="17" t="inlineStr">
        <is>
          <t>2033Q2</t>
        </is>
      </c>
      <c r="AM3" s="17" t="inlineStr">
        <is>
          <t>2033Q3</t>
        </is>
      </c>
      <c r="AN3" s="17" t="inlineStr">
        <is>
          <t>2033Q4</t>
        </is>
      </c>
      <c r="AO3" s="18" t="inlineStr">
        <is>
          <t>小计</t>
        </is>
      </c>
      <c r="AP3" s="82" t="n"/>
    </row>
    <row r="4">
      <c r="A4" s="19" t="inlineStr">
        <is>
          <t>期初现金 Opening Cash</t>
        </is>
      </c>
      <c r="B4" s="90" t="n">
        <v>85347921</v>
      </c>
      <c r="C4" s="90" t="n">
        <v>79746915.30875</v>
      </c>
      <c r="D4" s="90" t="n">
        <v>74096900.81770158</v>
      </c>
      <c r="E4" s="90" t="n">
        <v>68397448.69985646</v>
      </c>
      <c r="F4" s="90" t="n">
        <v>68397448.69985646</v>
      </c>
      <c r="G4" s="90" t="n">
        <v>154768126.3759802</v>
      </c>
      <c r="H4" s="90" t="n">
        <v>135375831.29237</v>
      </c>
      <c r="I4" s="90" t="n">
        <v>124277909.2891283</v>
      </c>
      <c r="J4" s="90" t="n">
        <v>391853056.5825081</v>
      </c>
      <c r="K4" s="90" t="n">
        <v>391853056.5825081</v>
      </c>
      <c r="L4" s="90" t="n">
        <v>408717706.7387052</v>
      </c>
      <c r="M4" s="90" t="n">
        <v>690532051.0691488</v>
      </c>
      <c r="N4" s="90" t="n">
        <v>683570054.4097638</v>
      </c>
      <c r="O4" s="90" t="n">
        <v>694070890.5257893</v>
      </c>
      <c r="P4" s="90" t="n">
        <v>694070890.5257893</v>
      </c>
      <c r="Q4" s="90" t="n">
        <v>734406021.9550936</v>
      </c>
      <c r="R4" s="90" t="n">
        <v>691130704.525152</v>
      </c>
      <c r="S4" s="90" t="n">
        <v>697211250.8230753</v>
      </c>
      <c r="T4" s="90" t="n">
        <v>736296146.242878</v>
      </c>
      <c r="U4" s="90" t="n">
        <v>736296146.242878</v>
      </c>
      <c r="V4" s="90" t="n">
        <v>808204426.1955431</v>
      </c>
      <c r="W4" s="90" t="n">
        <v>810409790.2345309</v>
      </c>
      <c r="X4" s="90" t="n">
        <v>867244784.8119173</v>
      </c>
      <c r="Y4" s="90" t="n">
        <v>961778252.8128029</v>
      </c>
      <c r="Z4" s="90" t="n">
        <v>961778252.8128029</v>
      </c>
      <c r="AA4" s="90" t="n">
        <v>1049717015.536894</v>
      </c>
      <c r="AB4" s="90" t="n">
        <v>1092347424.933506</v>
      </c>
      <c r="AC4" s="90" t="n">
        <v>1207457029.601438</v>
      </c>
      <c r="AD4" s="90" t="n">
        <v>1371277153.381325</v>
      </c>
      <c r="AE4" s="90" t="n">
        <v>1371277153.381325</v>
      </c>
      <c r="AF4" s="90" t="n">
        <v>1494291983.557528</v>
      </c>
      <c r="AG4" s="90" t="n">
        <v>1601372998.457676</v>
      </c>
      <c r="AH4" s="90" t="n">
        <v>1791878605.287323</v>
      </c>
      <c r="AI4" s="90" t="n">
        <v>2041022042.978721</v>
      </c>
      <c r="AJ4" s="90" t="n">
        <v>2041022042.978721</v>
      </c>
      <c r="AK4" s="90" t="n">
        <v>2206100632.099088</v>
      </c>
      <c r="AL4" s="90" t="n">
        <v>2388609467.452738</v>
      </c>
      <c r="AM4" s="90" t="n">
        <v>2667356022.479507</v>
      </c>
      <c r="AN4" s="90" t="n">
        <v>3016077218.343849</v>
      </c>
      <c r="AO4" s="90" t="n">
        <v>3016077218.343849</v>
      </c>
      <c r="AP4" s="90" t="n">
        <v>3016077218.343849</v>
      </c>
    </row>
    <row r="5">
      <c r="A5" s="19" t="inlineStr">
        <is>
          <t>经营活动现金流 CFO</t>
        </is>
      </c>
      <c r="B5" s="90" t="n">
        <v>-5451005.69125</v>
      </c>
      <c r="C5" s="90" t="n">
        <v>-5500014.491048438</v>
      </c>
      <c r="D5" s="90" t="n">
        <v>-5549452.117845112</v>
      </c>
      <c r="E5" s="90" t="n">
        <v>-7079322.323876256</v>
      </c>
      <c r="F5" s="90" t="n">
        <v>-23579794.6240198</v>
      </c>
      <c r="G5" s="90" t="n">
        <v>-19142295.08361017</v>
      </c>
      <c r="H5" s="90" t="n">
        <v>-10847922.00324176</v>
      </c>
      <c r="I5" s="90" t="n">
        <v>-5174852.706620127</v>
      </c>
      <c r="J5" s="90" t="n">
        <v>17114650.15619695</v>
      </c>
      <c r="K5" s="90" t="n">
        <v>-18050419.63727512</v>
      </c>
      <c r="L5" s="90" t="n">
        <v>-29885655.66955633</v>
      </c>
      <c r="M5" s="90" t="n">
        <v>-6661996.659384946</v>
      </c>
      <c r="N5" s="90" t="n">
        <v>10800836.11602543</v>
      </c>
      <c r="O5" s="90" t="n">
        <v>40635131.42930441</v>
      </c>
      <c r="P5" s="90" t="n">
        <v>14888315.21638856</v>
      </c>
      <c r="Q5" s="90" t="n">
        <v>-42900317.42994175</v>
      </c>
      <c r="R5" s="90" t="n">
        <v>6455546.297923415</v>
      </c>
      <c r="S5" s="90" t="n">
        <v>39459895.41980273</v>
      </c>
      <c r="T5" s="90" t="n">
        <v>72283279.95266506</v>
      </c>
      <c r="U5" s="90" t="n">
        <v>75298404.24044946</v>
      </c>
      <c r="V5" s="90" t="n">
        <v>2705364.038987739</v>
      </c>
      <c r="W5" s="90" t="n">
        <v>57334994.57738651</v>
      </c>
      <c r="X5" s="90" t="n">
        <v>95033468.00088561</v>
      </c>
      <c r="Y5" s="90" t="n">
        <v>88438762.72409144</v>
      </c>
      <c r="Z5" s="90" t="n">
        <v>243512589.3413513</v>
      </c>
      <c r="AA5" s="90" t="n">
        <v>43255409.39661131</v>
      </c>
      <c r="AB5" s="90" t="n">
        <v>115734604.6679325</v>
      </c>
      <c r="AC5" s="90" t="n">
        <v>164445123.7798873</v>
      </c>
      <c r="AD5" s="90" t="n">
        <v>123639830.1762027</v>
      </c>
      <c r="AE5" s="90" t="n">
        <v>447074968.0206339</v>
      </c>
      <c r="AF5" s="90" t="n">
        <v>107831014.9001483</v>
      </c>
      <c r="AG5" s="90" t="n">
        <v>191255606.8296469</v>
      </c>
      <c r="AH5" s="90" t="n">
        <v>249893437.6913975</v>
      </c>
      <c r="AI5" s="90" t="n">
        <v>165828589.1203676</v>
      </c>
      <c r="AJ5" s="90" t="n">
        <v>714808648.5415604</v>
      </c>
      <c r="AK5" s="90" t="n">
        <v>183383835.3536494</v>
      </c>
      <c r="AL5" s="90" t="n">
        <v>279621555.0267698</v>
      </c>
      <c r="AM5" s="90" t="n">
        <v>349596195.864342</v>
      </c>
      <c r="AN5" s="90" t="n">
        <v>214779006.6400923</v>
      </c>
      <c r="AO5" s="90" t="n">
        <v>2481333303.983942</v>
      </c>
      <c r="AP5" s="90" t="n">
        <v>2481333303.983942</v>
      </c>
    </row>
    <row r="6">
      <c r="A6" s="21" t="inlineStr">
        <is>
          <t>其中：净利润</t>
        </is>
      </c>
      <c r="B6" s="84" t="n">
        <v>-5501005.69125</v>
      </c>
      <c r="C6" s="84" t="n">
        <v>-5550014.491048438</v>
      </c>
      <c r="D6" s="84" t="n">
        <v>-5599452.117845112</v>
      </c>
      <c r="E6" s="84" t="n">
        <v>-7129322.323876256</v>
      </c>
      <c r="F6" s="88" t="n">
        <v>-23779794.6240198</v>
      </c>
      <c r="G6" s="84" t="n">
        <v>-19225628.41694351</v>
      </c>
      <c r="H6" s="84" t="n">
        <v>-10931255.3365751</v>
      </c>
      <c r="I6" s="84" t="n">
        <v>-5258186.03995346</v>
      </c>
      <c r="J6" s="84" t="n">
        <v>17031316.82286362</v>
      </c>
      <c r="K6" s="88" t="n">
        <v>-18383752.97060845</v>
      </c>
      <c r="L6" s="84" t="n">
        <v>-29985655.66955633</v>
      </c>
      <c r="M6" s="84" t="n">
        <v>-6761996.659384946</v>
      </c>
      <c r="N6" s="84" t="n">
        <v>10700836.11602543</v>
      </c>
      <c r="O6" s="84" t="n">
        <v>41474987.0499638</v>
      </c>
      <c r="P6" s="88" t="n">
        <v>15428170.83704796</v>
      </c>
      <c r="Q6" s="84" t="n">
        <v>-43025317.42994175</v>
      </c>
      <c r="R6" s="84" t="n">
        <v>6330546.297923415</v>
      </c>
      <c r="S6" s="84" t="n">
        <v>39334895.41980273</v>
      </c>
      <c r="T6" s="84" t="n">
        <v>74808890.0137974</v>
      </c>
      <c r="U6" s="88" t="n">
        <v>77449014.3015818</v>
      </c>
      <c r="V6" s="84" t="n">
        <v>2538697.372321072</v>
      </c>
      <c r="W6" s="84" t="n">
        <v>57168327.91071984</v>
      </c>
      <c r="X6" s="84" t="n">
        <v>94866801.33421893</v>
      </c>
      <c r="Y6" s="84" t="n">
        <v>91284769.00745225</v>
      </c>
      <c r="Z6" s="88" t="n">
        <v>245858595.6247121</v>
      </c>
      <c r="AA6" s="84" t="n">
        <v>43047076.06327797</v>
      </c>
      <c r="AB6" s="84" t="n">
        <v>115526271.3345992</v>
      </c>
      <c r="AC6" s="84" t="n">
        <v>164236790.446554</v>
      </c>
      <c r="AD6" s="84" t="n">
        <v>127517308.9508455</v>
      </c>
      <c r="AE6" s="88" t="n">
        <v>450327446.7952766</v>
      </c>
      <c r="AF6" s="84" t="n">
        <v>107581014.9001483</v>
      </c>
      <c r="AG6" s="84" t="n">
        <v>191005606.8296469</v>
      </c>
      <c r="AH6" s="84" t="n">
        <v>249643437.6913975</v>
      </c>
      <c r="AI6" s="84" t="n">
        <v>170012766.7612487</v>
      </c>
      <c r="AJ6" s="88" t="n">
        <v>718242826.1824415</v>
      </c>
      <c r="AK6" s="84" t="n">
        <v>183092168.6869827</v>
      </c>
      <c r="AL6" s="84" t="n">
        <v>279329888.3601031</v>
      </c>
      <c r="AM6" s="84" t="n">
        <v>349304529.1976753</v>
      </c>
      <c r="AN6" s="84" t="n">
        <v>220444073.9291849</v>
      </c>
      <c r="AO6" s="88" t="n">
        <v>2497313166.320378</v>
      </c>
      <c r="AP6" s="89" t="n">
        <v>2497313166.320378</v>
      </c>
    </row>
    <row r="7">
      <c r="A7" s="23" t="inlineStr">
        <is>
          <t>其中：折旧（加回）</t>
        </is>
      </c>
      <c r="B7" s="87" t="n">
        <v>50000</v>
      </c>
      <c r="C7" s="87" t="n">
        <v>50000</v>
      </c>
      <c r="D7" s="87" t="n">
        <v>50000</v>
      </c>
      <c r="E7" s="87" t="n">
        <v>50000</v>
      </c>
      <c r="F7" s="88" t="n">
        <v>200000</v>
      </c>
      <c r="G7" s="87" t="n">
        <v>83333.33333333333</v>
      </c>
      <c r="H7" s="87" t="n">
        <v>83333.33333333333</v>
      </c>
      <c r="I7" s="87" t="n">
        <v>83333.33333333333</v>
      </c>
      <c r="J7" s="87" t="n">
        <v>83333.33333333333</v>
      </c>
      <c r="K7" s="88" t="n">
        <v>333333.3333333333</v>
      </c>
      <c r="L7" s="87" t="n">
        <v>100000</v>
      </c>
      <c r="M7" s="87" t="n">
        <v>100000</v>
      </c>
      <c r="N7" s="87" t="n">
        <v>100000</v>
      </c>
      <c r="O7" s="87" t="n">
        <v>100000</v>
      </c>
      <c r="P7" s="88" t="n">
        <v>400000</v>
      </c>
      <c r="Q7" s="87" t="n">
        <v>125000</v>
      </c>
      <c r="R7" s="87" t="n">
        <v>125000</v>
      </c>
      <c r="S7" s="87" t="n">
        <v>125000</v>
      </c>
      <c r="T7" s="87" t="n">
        <v>125000</v>
      </c>
      <c r="U7" s="88" t="n">
        <v>500000</v>
      </c>
      <c r="V7" s="87" t="n">
        <v>166666.6666666667</v>
      </c>
      <c r="W7" s="87" t="n">
        <v>166666.6666666667</v>
      </c>
      <c r="X7" s="87" t="n">
        <v>166666.6666666667</v>
      </c>
      <c r="Y7" s="87" t="n">
        <v>166666.6666666667</v>
      </c>
      <c r="Z7" s="88" t="n">
        <v>666666.6666666666</v>
      </c>
      <c r="AA7" s="87" t="n">
        <v>208333.3333333333</v>
      </c>
      <c r="AB7" s="87" t="n">
        <v>208333.3333333333</v>
      </c>
      <c r="AC7" s="87" t="n">
        <v>208333.3333333333</v>
      </c>
      <c r="AD7" s="87" t="n">
        <v>208333.3333333333</v>
      </c>
      <c r="AE7" s="88" t="n">
        <v>833333.3333333334</v>
      </c>
      <c r="AF7" s="87" t="n">
        <v>250000</v>
      </c>
      <c r="AG7" s="87" t="n">
        <v>250000</v>
      </c>
      <c r="AH7" s="87" t="n">
        <v>250000</v>
      </c>
      <c r="AI7" s="87" t="n">
        <v>250000</v>
      </c>
      <c r="AJ7" s="88" t="n">
        <v>1000000</v>
      </c>
      <c r="AK7" s="87" t="n">
        <v>291666.6666666667</v>
      </c>
      <c r="AL7" s="87" t="n">
        <v>291666.6666666667</v>
      </c>
      <c r="AM7" s="87" t="n">
        <v>291666.6666666667</v>
      </c>
      <c r="AN7" s="87" t="n">
        <v>291666.6666666667</v>
      </c>
      <c r="AO7" s="88" t="n">
        <v>5100000</v>
      </c>
      <c r="AP7" s="89" t="n">
        <v>5100000</v>
      </c>
    </row>
    <row r="8">
      <c r="A8" s="21" t="inlineStr">
        <is>
          <t>其中：利息收入（理财，已含净利中）</t>
        </is>
      </c>
      <c r="B8" s="84" t="n">
        <v>746794.3087500001</v>
      </c>
      <c r="C8" s="84" t="n">
        <v>697785.5089515626</v>
      </c>
      <c r="D8" s="84" t="n">
        <v>648347.8821548887</v>
      </c>
      <c r="E8" s="84" t="n">
        <v>598477.6761237441</v>
      </c>
      <c r="F8" s="88" t="n">
        <v>2691405.375980196</v>
      </c>
      <c r="G8" s="84" t="n">
        <v>535221.1057898268</v>
      </c>
      <c r="H8" s="84" t="n">
        <v>365538.5238082377</v>
      </c>
      <c r="I8" s="84" t="n">
        <v>268431.7062798723</v>
      </c>
      <c r="J8" s="84" t="n">
        <v>220964.2450969462</v>
      </c>
      <c r="K8" s="88" t="n">
        <v>1390155.580974883</v>
      </c>
      <c r="L8" s="84" t="n">
        <v>368529.9339636696</v>
      </c>
      <c r="M8" s="84" t="n">
        <v>104405.4468550516</v>
      </c>
      <c r="N8" s="84" t="n">
        <v>43487.97608543334</v>
      </c>
      <c r="O8" s="84" t="n">
        <v>142018.5331313223</v>
      </c>
      <c r="P8" s="88" t="n">
        <v>658441.8900354769</v>
      </c>
      <c r="Q8" s="84" t="n">
        <v>488302.6921070694</v>
      </c>
      <c r="R8" s="84" t="n">
        <v>163479.4885600148</v>
      </c>
      <c r="S8" s="84" t="n">
        <v>244516.8947455357</v>
      </c>
      <c r="T8" s="84" t="n">
        <v>588690.7392169938</v>
      </c>
      <c r="U8" s="88" t="n">
        <v>1484989.814629614</v>
      </c>
      <c r="V8" s="84" t="n">
        <v>1160559.929388782</v>
      </c>
      <c r="W8" s="84" t="n">
        <v>1185979.554245964</v>
      </c>
      <c r="X8" s="84" t="n">
        <v>1650641.867104277</v>
      </c>
      <c r="Y8" s="84" t="n">
        <v>2477809.712112026</v>
      </c>
      <c r="Z8" s="88" t="n">
        <v>6474991.062851049</v>
      </c>
      <c r="AA8" s="84" t="n">
        <v>3247273.885947826</v>
      </c>
      <c r="AB8" s="84" t="n">
        <v>3620289.968168175</v>
      </c>
      <c r="AC8" s="84" t="n">
        <v>4627499.009012584</v>
      </c>
      <c r="AD8" s="84" t="n">
        <v>6060925.092086598</v>
      </c>
      <c r="AE8" s="88" t="n">
        <v>17555987.95521519</v>
      </c>
      <c r="AF8" s="84" t="n">
        <v>7137304.856128372</v>
      </c>
      <c r="AG8" s="84" t="n">
        <v>8074263.73650467</v>
      </c>
      <c r="AH8" s="84" t="n">
        <v>9741187.796264082</v>
      </c>
      <c r="AI8" s="84" t="n">
        <v>11921192.87606381</v>
      </c>
      <c r="AJ8" s="88" t="n">
        <v>36873949.26496093</v>
      </c>
      <c r="AK8" s="84" t="n">
        <v>13365630.53086703</v>
      </c>
      <c r="AL8" s="84" t="n">
        <v>14962582.84021146</v>
      </c>
      <c r="AM8" s="84" t="n">
        <v>17401615.1966957</v>
      </c>
      <c r="AN8" s="84" t="n">
        <v>20452925.66050869</v>
      </c>
      <c r="AO8" s="88" t="n">
        <v>133312675.1729302</v>
      </c>
      <c r="AP8" s="89" t="n">
        <v>133312675.1729302</v>
      </c>
    </row>
    <row r="9">
      <c r="A9" s="19" t="inlineStr">
        <is>
          <t>投资活动现金流 CFI</t>
        </is>
      </c>
      <c r="B9" s="90" t="n">
        <v>-150000</v>
      </c>
      <c r="C9" s="90" t="n">
        <v>-150000</v>
      </c>
      <c r="D9" s="90" t="n">
        <v>-150000</v>
      </c>
      <c r="E9" s="90" t="n">
        <v>-150000</v>
      </c>
      <c r="F9" s="90" t="n">
        <v>-600000</v>
      </c>
      <c r="G9" s="90" t="n">
        <v>-250000</v>
      </c>
      <c r="H9" s="90" t="n">
        <v>-250000</v>
      </c>
      <c r="I9" s="90" t="n">
        <v>-250000</v>
      </c>
      <c r="J9" s="90" t="n">
        <v>-250000</v>
      </c>
      <c r="K9" s="90" t="n">
        <v>-1000000</v>
      </c>
      <c r="L9" s="90" t="n">
        <v>-300000</v>
      </c>
      <c r="M9" s="90" t="n">
        <v>-300000</v>
      </c>
      <c r="N9" s="90" t="n">
        <v>-300000</v>
      </c>
      <c r="O9" s="90" t="n">
        <v>-300000</v>
      </c>
      <c r="P9" s="90" t="n">
        <v>-1200000</v>
      </c>
      <c r="Q9" s="90" t="n">
        <v>-375000</v>
      </c>
      <c r="R9" s="90" t="n">
        <v>-375000</v>
      </c>
      <c r="S9" s="90" t="n">
        <v>-375000</v>
      </c>
      <c r="T9" s="90" t="n">
        <v>-375000</v>
      </c>
      <c r="U9" s="90" t="n">
        <v>-1500000</v>
      </c>
      <c r="V9" s="90" t="n">
        <v>-500000</v>
      </c>
      <c r="W9" s="90" t="n">
        <v>-500000</v>
      </c>
      <c r="X9" s="90" t="n">
        <v>-500000</v>
      </c>
      <c r="Y9" s="90" t="n">
        <v>-500000</v>
      </c>
      <c r="Z9" s="90" t="n">
        <v>-2000000</v>
      </c>
      <c r="AA9" s="90" t="n">
        <v>-625000</v>
      </c>
      <c r="AB9" s="90" t="n">
        <v>-625000</v>
      </c>
      <c r="AC9" s="90" t="n">
        <v>-625000</v>
      </c>
      <c r="AD9" s="90" t="n">
        <v>-625000</v>
      </c>
      <c r="AE9" s="90" t="n">
        <v>-2500000</v>
      </c>
      <c r="AF9" s="90" t="n">
        <v>-750000</v>
      </c>
      <c r="AG9" s="90" t="n">
        <v>-750000</v>
      </c>
      <c r="AH9" s="90" t="n">
        <v>-750000</v>
      </c>
      <c r="AI9" s="90" t="n">
        <v>-750000</v>
      </c>
      <c r="AJ9" s="90" t="n">
        <v>-3000000</v>
      </c>
      <c r="AK9" s="90" t="n">
        <v>-875000</v>
      </c>
      <c r="AL9" s="90" t="n">
        <v>-875000</v>
      </c>
      <c r="AM9" s="90" t="n">
        <v>-875000</v>
      </c>
      <c r="AN9" s="90" t="n">
        <v>-875000</v>
      </c>
      <c r="AO9" s="90" t="n">
        <v>-15300000</v>
      </c>
      <c r="AP9" s="90" t="n">
        <v>-15300000</v>
      </c>
    </row>
    <row r="10">
      <c r="A10" s="19" t="inlineStr">
        <is>
          <t>融资活动现金流 CFF</t>
        </is>
      </c>
      <c r="B10" s="90" t="n">
        <v>0</v>
      </c>
      <c r="C10" s="90" t="n">
        <v>0</v>
      </c>
      <c r="D10" s="90" t="n">
        <v>0</v>
      </c>
      <c r="E10" s="90" t="n">
        <v>93600000</v>
      </c>
      <c r="F10" s="90" t="n">
        <v>93600000</v>
      </c>
      <c r="G10" s="90" t="n">
        <v>0</v>
      </c>
      <c r="H10" s="90" t="n">
        <v>0</v>
      </c>
      <c r="I10" s="90" t="n">
        <v>273000000</v>
      </c>
      <c r="J10" s="90" t="n">
        <v>0</v>
      </c>
      <c r="K10" s="90" t="n">
        <v>273000000</v>
      </c>
      <c r="L10" s="90" t="n">
        <v>312000000</v>
      </c>
      <c r="M10" s="90" t="n">
        <v>0</v>
      </c>
      <c r="N10" s="90" t="n">
        <v>0</v>
      </c>
      <c r="O10" s="90" t="n">
        <v>0</v>
      </c>
      <c r="P10" s="90" t="n">
        <v>312000000</v>
      </c>
      <c r="Q10" s="90" t="n">
        <v>0</v>
      </c>
      <c r="R10" s="90" t="n">
        <v>0</v>
      </c>
      <c r="S10" s="90" t="n">
        <v>0</v>
      </c>
      <c r="T10" s="90" t="n">
        <v>0</v>
      </c>
      <c r="U10" s="90" t="n">
        <v>0</v>
      </c>
      <c r="V10" s="90" t="n">
        <v>0</v>
      </c>
      <c r="W10" s="90" t="n">
        <v>0</v>
      </c>
      <c r="X10" s="90" t="n">
        <v>0</v>
      </c>
      <c r="Y10" s="90" t="n">
        <v>0</v>
      </c>
      <c r="Z10" s="90" t="n">
        <v>0</v>
      </c>
      <c r="AA10" s="90" t="n">
        <v>0</v>
      </c>
      <c r="AB10" s="90" t="n">
        <v>0</v>
      </c>
      <c r="AC10" s="90" t="n">
        <v>0</v>
      </c>
      <c r="AD10" s="90" t="n">
        <v>0</v>
      </c>
      <c r="AE10" s="90" t="n">
        <v>0</v>
      </c>
      <c r="AF10" s="90" t="n">
        <v>0</v>
      </c>
      <c r="AG10" s="90" t="n">
        <v>0</v>
      </c>
      <c r="AH10" s="90" t="n">
        <v>0</v>
      </c>
      <c r="AI10" s="90" t="n">
        <v>0</v>
      </c>
      <c r="AJ10" s="90" t="n">
        <v>0</v>
      </c>
      <c r="AK10" s="90" t="n">
        <v>0</v>
      </c>
      <c r="AL10" s="90" t="n">
        <v>0</v>
      </c>
      <c r="AM10" s="90" t="n">
        <v>0</v>
      </c>
      <c r="AN10" s="90" t="n">
        <v>0</v>
      </c>
      <c r="AO10" s="90" t="n">
        <v>678600000</v>
      </c>
      <c r="AP10" s="90" t="n">
        <v>678600000</v>
      </c>
    </row>
    <row r="11">
      <c r="A11" s="19" t="inlineStr">
        <is>
          <t>净现金流 Net Cash Flow</t>
        </is>
      </c>
      <c r="B11" s="90" t="n">
        <v>-5601005.69125</v>
      </c>
      <c r="C11" s="90" t="n">
        <v>-5650014.491048438</v>
      </c>
      <c r="D11" s="90" t="n">
        <v>-5699452.117845112</v>
      </c>
      <c r="E11" s="90" t="n">
        <v>86370677.67612374</v>
      </c>
      <c r="F11" s="90" t="n">
        <v>69420205.3759802</v>
      </c>
      <c r="G11" s="90" t="n">
        <v>-19392295.08361017</v>
      </c>
      <c r="H11" s="90" t="n">
        <v>-11097922.00324176</v>
      </c>
      <c r="I11" s="90" t="n">
        <v>267575147.2933798</v>
      </c>
      <c r="J11" s="90" t="n">
        <v>16864650.15619695</v>
      </c>
      <c r="K11" s="90" t="n">
        <v>253949580.3627249</v>
      </c>
      <c r="L11" s="90" t="n">
        <v>281814344.3304437</v>
      </c>
      <c r="M11" s="90" t="n">
        <v>-6961996.659384946</v>
      </c>
      <c r="N11" s="90" t="n">
        <v>10500836.11602543</v>
      </c>
      <c r="O11" s="90" t="n">
        <v>40335131.42930441</v>
      </c>
      <c r="P11" s="90" t="n">
        <v>325688315.2163886</v>
      </c>
      <c r="Q11" s="90" t="n">
        <v>-43275317.42994175</v>
      </c>
      <c r="R11" s="90" t="n">
        <v>6080546.297923415</v>
      </c>
      <c r="S11" s="90" t="n">
        <v>39084895.41980273</v>
      </c>
      <c r="T11" s="90" t="n">
        <v>71908279.95266506</v>
      </c>
      <c r="U11" s="90" t="n">
        <v>73798404.24044946</v>
      </c>
      <c r="V11" s="90" t="n">
        <v>2205364.038987739</v>
      </c>
      <c r="W11" s="90" t="n">
        <v>56834994.57738651</v>
      </c>
      <c r="X11" s="90" t="n">
        <v>94533468.00088561</v>
      </c>
      <c r="Y11" s="90" t="n">
        <v>87938762.72409144</v>
      </c>
      <c r="Z11" s="90" t="n">
        <v>241512589.3413513</v>
      </c>
      <c r="AA11" s="90" t="n">
        <v>42630409.39661131</v>
      </c>
      <c r="AB11" s="90" t="n">
        <v>115109604.6679325</v>
      </c>
      <c r="AC11" s="90" t="n">
        <v>163820123.7798873</v>
      </c>
      <c r="AD11" s="90" t="n">
        <v>123014830.1762027</v>
      </c>
      <c r="AE11" s="90" t="n">
        <v>444574968.0206339</v>
      </c>
      <c r="AF11" s="90" t="n">
        <v>107081014.9001483</v>
      </c>
      <c r="AG11" s="90" t="n">
        <v>190505606.8296469</v>
      </c>
      <c r="AH11" s="90" t="n">
        <v>249143437.6913975</v>
      </c>
      <c r="AI11" s="90" t="n">
        <v>165078589.1203676</v>
      </c>
      <c r="AJ11" s="90" t="n">
        <v>711808648.5415604</v>
      </c>
      <c r="AK11" s="90" t="n">
        <v>182508835.3536494</v>
      </c>
      <c r="AL11" s="90" t="n">
        <v>278746555.0267698</v>
      </c>
      <c r="AM11" s="90" t="n">
        <v>348721195.864342</v>
      </c>
      <c r="AN11" s="90" t="n">
        <v>213904006.6400923</v>
      </c>
      <c r="AO11" s="90" t="n">
        <v>3144633303.983942</v>
      </c>
      <c r="AP11" s="90" t="n">
        <v>3144633303.983942</v>
      </c>
    </row>
    <row r="12">
      <c r="A12" s="19" t="inlineStr">
        <is>
          <t>期末现金 Closing Cash</t>
        </is>
      </c>
      <c r="B12" s="90" t="n">
        <v>79746915.30875</v>
      </c>
      <c r="C12" s="90" t="n">
        <v>74096900.81770156</v>
      </c>
      <c r="D12" s="90" t="n">
        <v>68397448.69985646</v>
      </c>
      <c r="E12" s="90" t="n">
        <v>154768126.3759802</v>
      </c>
      <c r="F12" s="90" t="n">
        <v>154768126.3759802</v>
      </c>
      <c r="G12" s="90" t="n">
        <v>135375831.29237</v>
      </c>
      <c r="H12" s="90" t="n">
        <v>124277909.2891283</v>
      </c>
      <c r="I12" s="90" t="n">
        <v>391853056.5825081</v>
      </c>
      <c r="J12" s="90" t="n">
        <v>408717706.7387051</v>
      </c>
      <c r="K12" s="90" t="n">
        <v>408717706.7387051</v>
      </c>
      <c r="L12" s="90" t="n">
        <v>690532051.0691488</v>
      </c>
      <c r="M12" s="90" t="n">
        <v>683570054.4097638</v>
      </c>
      <c r="N12" s="90" t="n">
        <v>694070890.5257894</v>
      </c>
      <c r="O12" s="90" t="n">
        <v>734406021.9550936</v>
      </c>
      <c r="P12" s="90" t="n">
        <v>734406021.9550936</v>
      </c>
      <c r="Q12" s="90" t="n">
        <v>691130704.525152</v>
      </c>
      <c r="R12" s="90" t="n">
        <v>697211250.8230753</v>
      </c>
      <c r="S12" s="90" t="n">
        <v>736296146.242878</v>
      </c>
      <c r="T12" s="90" t="n">
        <v>808204426.1955431</v>
      </c>
      <c r="U12" s="90" t="n">
        <v>808204426.1955431</v>
      </c>
      <c r="V12" s="90" t="n">
        <v>810409790.2345308</v>
      </c>
      <c r="W12" s="90" t="n">
        <v>867244784.8119174</v>
      </c>
      <c r="X12" s="90" t="n">
        <v>961778252.8128029</v>
      </c>
      <c r="Y12" s="90" t="n">
        <v>1049717015.536894</v>
      </c>
      <c r="Z12" s="90" t="n">
        <v>1049717015.536894</v>
      </c>
      <c r="AA12" s="90" t="n">
        <v>1092347424.933506</v>
      </c>
      <c r="AB12" s="90" t="n">
        <v>1207457029.601438</v>
      </c>
      <c r="AC12" s="90" t="n">
        <v>1371277153.381325</v>
      </c>
      <c r="AD12" s="90" t="n">
        <v>1494291983.557528</v>
      </c>
      <c r="AE12" s="90" t="n">
        <v>1494291983.557528</v>
      </c>
      <c r="AF12" s="90" t="n">
        <v>1601372998.457676</v>
      </c>
      <c r="AG12" s="90" t="n">
        <v>1791878605.287323</v>
      </c>
      <c r="AH12" s="90" t="n">
        <v>2041022042.978721</v>
      </c>
      <c r="AI12" s="90" t="n">
        <v>2206100632.099089</v>
      </c>
      <c r="AJ12" s="90" t="n">
        <v>2206100632.099089</v>
      </c>
      <c r="AK12" s="90" t="n">
        <v>2388609467.452738</v>
      </c>
      <c r="AL12" s="90" t="n">
        <v>2667356022.479507</v>
      </c>
      <c r="AM12" s="90" t="n">
        <v>3016077218.343849</v>
      </c>
      <c r="AN12" s="90" t="n">
        <v>3229981224.983942</v>
      </c>
      <c r="AO12" s="90" t="n">
        <v>3229981224.983942</v>
      </c>
      <c r="AP12" s="90" t="n">
        <v>3229981224.983942</v>
      </c>
    </row>
    <row r="15">
      <c r="A15" s="24" t="inlineStr">
        <is>
          <t>附注 Notes（基本假设与计算逻辑）</t>
        </is>
      </c>
    </row>
    <row r="16">
      <c r="A16" s="67" t="inlineStr">
        <is>
          <t>• 【现金流量表结构】</t>
        </is>
      </c>
    </row>
    <row r="17">
      <c r="A17" s="67" t="inlineStr">
        <is>
          <t>• 期初现金 + CFO + CFI + CFF = 期末现金</t>
        </is>
      </c>
    </row>
    <row r="18">
      <c r="A18" s="67" t="inlineStr">
        <is>
          <t>• 期初/期末现金 = 余额行（时点数），年度小计取Q4值（非季度SUM），总计取2033Q4</t>
        </is>
      </c>
    </row>
    <row r="19">
      <c r="A19" s="67" t="inlineStr">
        <is>
          <t xml:space="preserve">• </t>
        </is>
      </c>
    </row>
    <row r="20">
      <c r="A20" s="67" t="inlineStr">
        <is>
          <t>• 【CFO 经营活动现金流】</t>
        </is>
      </c>
    </row>
    <row r="21">
      <c r="A21" s="67" t="inlineStr">
        <is>
          <t>• CFO = 净利润 + 折旧（利息收入已含在净利润中，不需额外加回）</t>
        </is>
      </c>
    </row>
    <row r="22">
      <c r="A22" s="67" t="inlineStr">
        <is>
          <t>• 净利润引用P&amp;L表，折旧为非现金支出需加回</t>
        </is>
      </c>
    </row>
    <row r="23">
      <c r="A23" s="67" t="inlineStr">
        <is>
          <t xml:space="preserve">• </t>
        </is>
      </c>
    </row>
    <row r="24">
      <c r="A24" s="67" t="inlineStr">
        <is>
          <t>• 【CFI 投资活动现金流】</t>
        </is>
      </c>
    </row>
    <row r="25">
      <c r="A25" s="67" t="inlineStr">
        <is>
          <t>• CFI = -资本开支 ÷ 4（资本开支为年度值，按季度均摊）</t>
        </is>
      </c>
    </row>
    <row r="26">
      <c r="A26" s="67" t="inlineStr">
        <is>
          <t>• 资本开支：服务器硬件/办公设备/软件许可，2026年60万→2033年350万HKD/年</t>
        </is>
      </c>
    </row>
    <row r="27">
      <c r="A27" s="67" t="inlineStr">
        <is>
          <t xml:space="preserve">• </t>
        </is>
      </c>
    </row>
    <row r="28">
      <c r="A28" s="67" t="inlineStr">
        <is>
          <t>• 【CFF 融资活动现金流】</t>
        </is>
      </c>
    </row>
    <row r="29">
      <c r="A29" s="67" t="inlineStr">
        <is>
          <t>• CFF = Pre-A+轮(2026Q4 $12M) + A轮(2027Q3 $35M) + B轮(2028Q1 $40M)</t>
        </is>
      </c>
    </row>
    <row r="30">
      <c r="A30" s="67" t="inlineStr">
        <is>
          <t>• Pre-A($4.5M)在期初现金基数中，不在CFF（避免重复计算）</t>
        </is>
      </c>
    </row>
    <row r="31">
      <c r="A31" s="67" t="inlineStr">
        <is>
          <t>• RAISe+政府补助(HK$6,000万)计入P&amp;L其他收入→净利润→CFO，不在CFF</t>
        </is>
      </c>
    </row>
    <row r="32">
      <c r="A32" s="67" t="inlineStr">
        <is>
          <t xml:space="preserve">• </t>
        </is>
      </c>
    </row>
    <row r="33">
      <c r="A33" s="67" t="inlineStr">
        <is>
          <t>• 【净现金流与期末现金】</t>
        </is>
      </c>
    </row>
    <row r="34">
      <c r="A34" s="67" t="inlineStr">
        <is>
          <t>• 净现金流 = CFO + CFI + CFF</t>
        </is>
      </c>
    </row>
    <row r="35">
      <c r="A35" s="67" t="inlineStr">
        <is>
          <t>• 期末现金 = 期初现金 + 净现金流</t>
        </is>
      </c>
    </row>
    <row r="36">
      <c r="A36" s="67" t="inlineStr">
        <is>
          <t xml:space="preserve">• </t>
        </is>
      </c>
    </row>
    <row r="37">
      <c r="A37" s="67" t="inlineStr">
        <is>
          <t>• 【融资节点时间线】</t>
        </is>
      </c>
    </row>
    <row r="38">
      <c r="A38" s="67" t="inlineStr">
        <is>
          <t>• 2026Q1 Pre-A $4.5M（研发+上线准备）</t>
        </is>
      </c>
    </row>
    <row r="39">
      <c r="A39" s="67" t="inlineStr">
        <is>
          <t>• 2026Q4 Pre-A+轮 $12M（内测期，战略储备）</t>
        </is>
      </c>
    </row>
    <row r="40">
      <c r="A40" s="67" t="inlineStr">
        <is>
          <t>• 2027Q3 A轮 $35M（海外发行后，覆盖爆发期缺口）</t>
        </is>
      </c>
    </row>
    <row r="41">
      <c r="A41" s="67" t="inlineStr">
        <is>
          <t>• 2028Q1 B轮 $40M（产品矩阵+Agentic World Engine商业化）</t>
        </is>
      </c>
    </row>
    <row r="42">
      <c r="A42" s="67" t="inlineStr">
        <is>
          <t>• 累计股权融资：$91.5M（Pre-A $4.5M + Pre-A+ $12M + A $35M + B $40M）</t>
        </is>
      </c>
    </row>
    <row r="43">
      <c r="A43" s="67" t="inlineStr">
        <is>
          <t xml:space="preserve">• </t>
        </is>
      </c>
    </row>
    <row r="44">
      <c r="A44" s="67" t="inlineStr">
        <is>
          <t>• 【利息收入逻辑】</t>
        </is>
      </c>
    </row>
    <row r="45">
      <c r="A45" s="67" t="inlineStr">
        <is>
          <t>• 利息基数 = MAX(0, 期初现金基数 + 累计CFO+CFI)，排除CFF（融资不计入利息基数）</t>
        </is>
      </c>
    </row>
    <row r="46">
      <c r="A46" s="67" t="inlineStr">
        <is>
          <t>• 季度利息 = 利息基数 × 3.5% ÷ 4</t>
        </is>
      </c>
    </row>
    <row r="47">
      <c r="A47" s="67" t="inlineStr">
        <is>
          <t>• 现金为负时利息=0</t>
        </is>
      </c>
    </row>
  </sheetData>
  <mergeCells count="42">
    <mergeCell ref="A41:F41"/>
    <mergeCell ref="A16:F16"/>
    <mergeCell ref="L2:P2"/>
    <mergeCell ref="A46:F46"/>
    <mergeCell ref="A1:AP1"/>
    <mergeCell ref="V2:Z2"/>
    <mergeCell ref="G2:K2"/>
    <mergeCell ref="A37:F37"/>
    <mergeCell ref="A27:F27"/>
    <mergeCell ref="A18:F18"/>
    <mergeCell ref="A26:F26"/>
    <mergeCell ref="A21:F21"/>
    <mergeCell ref="A33:F33"/>
    <mergeCell ref="A47:F47"/>
    <mergeCell ref="A42:F42"/>
    <mergeCell ref="B2:F2"/>
    <mergeCell ref="A23:F23"/>
    <mergeCell ref="A32:F32"/>
    <mergeCell ref="A22:F22"/>
    <mergeCell ref="A17:F17"/>
    <mergeCell ref="A35:F35"/>
    <mergeCell ref="A20:F20"/>
    <mergeCell ref="A29:F29"/>
    <mergeCell ref="A43:F43"/>
    <mergeCell ref="A38:F38"/>
    <mergeCell ref="AP2:AP3"/>
    <mergeCell ref="A28:F28"/>
    <mergeCell ref="A19:F19"/>
    <mergeCell ref="A44:F44"/>
    <mergeCell ref="A31:F31"/>
    <mergeCell ref="AF2:AJ2"/>
    <mergeCell ref="A34:F34"/>
    <mergeCell ref="A40:F40"/>
    <mergeCell ref="A30:F30"/>
    <mergeCell ref="A39:F39"/>
    <mergeCell ref="A24:F24"/>
    <mergeCell ref="A36:F36"/>
    <mergeCell ref="Q2:U2"/>
    <mergeCell ref="A45:F45"/>
    <mergeCell ref="AA2:AE2"/>
    <mergeCell ref="AK2:AO2"/>
    <mergeCell ref="A25:F2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Bauhinia AI</dc:creator>
  <dcterms:created xsi:type="dcterms:W3CDTF">2026-07-21T02:29:00Z</dcterms:created>
  <dcterms:modified xsi:type="dcterms:W3CDTF">2026-07-21T15:11:20Z</dcterms:modified>
  <cp:lastModifiedBy>Bobby Zhou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CAFBA96FDA474996AEE4C3EC10571823_12</vt:lpwstr>
  </property>
  <property name="KSOProductBuildVer" fmtid="{D5CDD505-2E9C-101B-9397-08002B2CF9AE}" pid="3">
    <vt:lpwstr>2052-12.1.0.26895</vt:lpwstr>
  </property>
  <property name="CalculationRule" fmtid="{D5CDD505-2E9C-101B-9397-08002B2CF9AE}" pid="4">
    <vt:i4>0</vt:i4>
  </property>
</Properties>
</file>